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propedernales-my.sharepoint.com/personal/cmarzouka_propedernales_do/Documents/Escritorio/DGAPP - Legal/Documentos Legales/Licitaciones/FID-2022-0018 - Pliego de Electricidad/WEB DGAPP/"/>
    </mc:Choice>
  </mc:AlternateContent>
  <xr:revisionPtr revIDLastSave="0" documentId="14_{3AEF3CB2-08C5-406B-9082-4DF1EC721E0A}" xr6:coauthVersionLast="47" xr6:coauthVersionMax="47" xr10:uidLastSave="{00000000-0000-0000-0000-000000000000}"/>
  <bookViews>
    <workbookView xWindow="-28920" yWindow="-75" windowWidth="29040" windowHeight="15840" tabRatio="498" xr2:uid="{A1E7B79D-E112-45E8-964A-3F961F3AD4A9}"/>
  </bookViews>
  <sheets>
    <sheet name="RESUMEN" sheetId="9" r:id="rId1"/>
    <sheet name="Presupuesto Subestación norte" sheetId="6" r:id="rId2"/>
    <sheet name="Presupuestos Dist. soterrad" sheetId="7" r:id="rId3"/>
    <sheet name="Iluminacion" sheetId="8" r:id="rId4"/>
  </sheets>
  <definedNames>
    <definedName name="_xlnm.Print_Area" localSheetId="1">'Presupuesto Subestación norte'!$A$1:$H$206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2" i="6" l="1"/>
  <c r="G201" i="6"/>
  <c r="G200" i="6"/>
  <c r="G194" i="6"/>
  <c r="G193" i="6"/>
  <c r="H193" i="6" s="1"/>
  <c r="G192" i="6"/>
  <c r="G186" i="6"/>
  <c r="H186" i="6" s="1"/>
  <c r="G185" i="6"/>
  <c r="H185" i="6" s="1"/>
  <c r="G184" i="6"/>
  <c r="G183" i="6"/>
  <c r="G182" i="6"/>
  <c r="G181" i="6"/>
  <c r="H181" i="6" s="1"/>
  <c r="G180" i="6"/>
  <c r="G179" i="6"/>
  <c r="G178" i="6"/>
  <c r="H178" i="6" s="1"/>
  <c r="G177" i="6"/>
  <c r="H177" i="6" s="1"/>
  <c r="G174" i="6"/>
  <c r="H174" i="6" s="1"/>
  <c r="G173" i="6"/>
  <c r="H173" i="6" s="1"/>
  <c r="G172" i="6"/>
  <c r="G166" i="6"/>
  <c r="H166" i="6" s="1"/>
  <c r="G160" i="6"/>
  <c r="H160" i="6" s="1"/>
  <c r="G159" i="6"/>
  <c r="H159" i="6" s="1"/>
  <c r="G153" i="6"/>
  <c r="H153" i="6" s="1"/>
  <c r="H151" i="6" s="1"/>
  <c r="G148" i="6"/>
  <c r="H148" i="6" s="1"/>
  <c r="G147" i="6"/>
  <c r="G146" i="6"/>
  <c r="H146" i="6" s="1"/>
  <c r="G145" i="6"/>
  <c r="H145" i="6" s="1"/>
  <c r="G139" i="6"/>
  <c r="G138" i="6"/>
  <c r="H138" i="6" s="1"/>
  <c r="G137" i="6"/>
  <c r="H137" i="6" s="1"/>
  <c r="G136" i="6"/>
  <c r="G135" i="6"/>
  <c r="G134" i="6"/>
  <c r="G133" i="6"/>
  <c r="G132" i="6"/>
  <c r="H132" i="6" s="1"/>
  <c r="G127" i="6"/>
  <c r="H127" i="6" s="1"/>
  <c r="G126" i="6"/>
  <c r="H126" i="6" s="1"/>
  <c r="G120" i="6"/>
  <c r="G119" i="6"/>
  <c r="G118" i="6"/>
  <c r="G117" i="6"/>
  <c r="G116" i="6"/>
  <c r="G115" i="6"/>
  <c r="G109" i="6"/>
  <c r="H109" i="6" s="1"/>
  <c r="G108" i="6"/>
  <c r="H108" i="6" s="1"/>
  <c r="G107" i="6"/>
  <c r="G106" i="6"/>
  <c r="G105" i="6"/>
  <c r="G104" i="6"/>
  <c r="H104" i="6" s="1"/>
  <c r="G103" i="6"/>
  <c r="G88" i="6"/>
  <c r="H88" i="6" s="1"/>
  <c r="G87" i="6"/>
  <c r="G86" i="6"/>
  <c r="G85" i="6"/>
  <c r="G81" i="6"/>
  <c r="G80" i="6"/>
  <c r="H80" i="6" s="1"/>
  <c r="G74" i="6"/>
  <c r="H74" i="6" s="1"/>
  <c r="G73" i="6"/>
  <c r="H73" i="6" s="1"/>
  <c r="G72" i="6"/>
  <c r="G71" i="6"/>
  <c r="G65" i="6"/>
  <c r="H65" i="6" s="1"/>
  <c r="G64" i="6"/>
  <c r="H64" i="6" s="1"/>
  <c r="G63" i="6"/>
  <c r="G62" i="6"/>
  <c r="G61" i="6"/>
  <c r="H61" i="6" s="1"/>
  <c r="G60" i="6"/>
  <c r="G59" i="6"/>
  <c r="G58" i="6"/>
  <c r="G52" i="6"/>
  <c r="G51" i="6"/>
  <c r="G50" i="6"/>
  <c r="H50" i="6" s="1"/>
  <c r="G49" i="6"/>
  <c r="G48" i="6"/>
  <c r="G47" i="6"/>
  <c r="H47" i="6" s="1"/>
  <c r="G46" i="6"/>
  <c r="G45" i="6"/>
  <c r="G44" i="6"/>
  <c r="G43" i="6"/>
  <c r="H43" i="6" s="1"/>
  <c r="G37" i="6"/>
  <c r="H37" i="6" s="1"/>
  <c r="G36" i="6"/>
  <c r="H36" i="6" s="1"/>
  <c r="G35" i="6"/>
  <c r="H35" i="6" s="1"/>
  <c r="G34" i="6"/>
  <c r="G33" i="6"/>
  <c r="G32" i="6"/>
  <c r="H32" i="6" s="1"/>
  <c r="G27" i="6"/>
  <c r="H27" i="6" s="1"/>
  <c r="G26" i="6"/>
  <c r="G25" i="6"/>
  <c r="H25" i="6" s="1"/>
  <c r="G21" i="6"/>
  <c r="H21" i="6" s="1"/>
  <c r="G20" i="6"/>
  <c r="H20" i="6" s="1"/>
  <c r="H60" i="6"/>
  <c r="H85" i="6"/>
  <c r="H94" i="6"/>
  <c r="H95" i="6"/>
  <c r="H103" i="6"/>
  <c r="H107" i="6"/>
  <c r="H116" i="6"/>
  <c r="H133" i="6"/>
  <c r="H139" i="6"/>
  <c r="H179" i="6"/>
  <c r="H180" i="6"/>
  <c r="H183" i="6"/>
  <c r="H192" i="6"/>
  <c r="H194" i="6"/>
  <c r="H201" i="6"/>
  <c r="D24" i="8"/>
  <c r="D40" i="7"/>
  <c r="D39" i="7"/>
  <c r="D21" i="7"/>
  <c r="H202" i="6"/>
  <c r="H200" i="6"/>
  <c r="H184" i="6"/>
  <c r="H182" i="6"/>
  <c r="H172" i="6"/>
  <c r="H147" i="6"/>
  <c r="H136" i="6"/>
  <c r="H135" i="6"/>
  <c r="H134" i="6"/>
  <c r="H119" i="6"/>
  <c r="H118" i="6"/>
  <c r="H117" i="6"/>
  <c r="H115" i="6"/>
  <c r="H106" i="6"/>
  <c r="H105" i="6"/>
  <c r="H97" i="6"/>
  <c r="H96" i="6"/>
  <c r="H87" i="6"/>
  <c r="H86" i="6"/>
  <c r="H81" i="6"/>
  <c r="D72" i="6"/>
  <c r="H72" i="6" s="1"/>
  <c r="H71" i="6"/>
  <c r="H63" i="6"/>
  <c r="H62" i="6"/>
  <c r="H59" i="6"/>
  <c r="H58" i="6"/>
  <c r="H52" i="6"/>
  <c r="H49" i="6"/>
  <c r="H48" i="6"/>
  <c r="H46" i="6"/>
  <c r="A46" i="6"/>
  <c r="A47" i="6" s="1"/>
  <c r="A48" i="6" s="1"/>
  <c r="A49" i="6" s="1"/>
  <c r="A50" i="6" s="1"/>
  <c r="A51" i="6" s="1"/>
  <c r="H45" i="6"/>
  <c r="A45" i="6"/>
  <c r="H44" i="6"/>
  <c r="A44" i="6"/>
  <c r="H34" i="6"/>
  <c r="H33" i="6"/>
  <c r="H26" i="6"/>
  <c r="H92" i="6" l="1"/>
  <c r="H130" i="6"/>
  <c r="H30" i="6"/>
  <c r="D41" i="7"/>
  <c r="D42" i="7" s="1"/>
  <c r="H198" i="6"/>
  <c r="H78" i="6"/>
  <c r="H69" i="6"/>
  <c r="H190" i="6"/>
  <c r="H18" i="6"/>
  <c r="H143" i="6"/>
  <c r="H157" i="6"/>
  <c r="H23" i="6"/>
  <c r="H56" i="6"/>
  <c r="H101" i="6"/>
  <c r="H124" i="6"/>
  <c r="H51" i="6"/>
  <c r="H41" i="6" s="1"/>
  <c r="H120" i="6"/>
  <c r="H113" i="6" s="1"/>
  <c r="H16" i="6" l="1"/>
  <c r="H14" i="6" s="1"/>
  <c r="H206" i="6" s="1"/>
  <c r="G41" i="7" l="1"/>
  <c r="G42" i="7"/>
  <c r="G43" i="7"/>
  <c r="H43" i="7" s="1"/>
  <c r="G40" i="7"/>
  <c r="G44" i="7"/>
  <c r="H44" i="7" s="1"/>
  <c r="H42" i="7" l="1"/>
  <c r="H40" i="7"/>
  <c r="H41" i="7" l="1"/>
  <c r="A18" i="9" l="1"/>
  <c r="A19" i="9" s="1"/>
  <c r="A20" i="9" s="1"/>
  <c r="A21" i="9" s="1"/>
  <c r="A22" i="9" s="1"/>
  <c r="A23" i="9" s="1"/>
  <c r="A11" i="9"/>
  <c r="A12" i="9" s="1"/>
  <c r="A13" i="9" s="1"/>
  <c r="A24" i="9" l="1"/>
  <c r="A25" i="9" s="1"/>
  <c r="G39" i="7" l="1"/>
  <c r="G45" i="7"/>
  <c r="G47" i="7" l="1"/>
  <c r="G46" i="7"/>
  <c r="H39" i="7"/>
  <c r="G32" i="7" l="1"/>
  <c r="G33" i="7"/>
  <c r="G37" i="7"/>
  <c r="G24" i="8"/>
  <c r="G20" i="8"/>
  <c r="H20" i="8" s="1"/>
  <c r="G22" i="8"/>
  <c r="H22" i="8" s="1"/>
  <c r="G23" i="8"/>
  <c r="H23" i="8" s="1"/>
  <c r="H24" i="8" l="1"/>
  <c r="G21" i="7"/>
  <c r="H21" i="7" s="1"/>
  <c r="G25" i="7"/>
  <c r="H25" i="7" s="1"/>
  <c r="G20" i="7"/>
  <c r="H20" i="7" s="1"/>
  <c r="G18" i="7"/>
  <c r="H18" i="7" s="1"/>
  <c r="H32" i="7"/>
  <c r="G17" i="7"/>
  <c r="H17" i="7" s="1"/>
  <c r="G31" i="7"/>
  <c r="H31" i="7" s="1"/>
  <c r="G24" i="7"/>
  <c r="G19" i="7"/>
  <c r="H19" i="7" s="1"/>
  <c r="G21" i="8"/>
  <c r="H21" i="8" s="1"/>
  <c r="G18" i="8"/>
  <c r="H18" i="8" s="1"/>
  <c r="G19" i="8"/>
  <c r="H19" i="8" s="1"/>
  <c r="H28" i="8" l="1"/>
  <c r="E13" i="9" s="1"/>
  <c r="F13" i="9" s="1"/>
  <c r="H47" i="7" l="1"/>
  <c r="H45" i="7"/>
  <c r="G35" i="7"/>
  <c r="H24" i="7"/>
  <c r="H37" i="7"/>
  <c r="H33" i="7"/>
  <c r="H35" i="7" l="1"/>
  <c r="H46" i="7"/>
  <c r="G36" i="7"/>
  <c r="G34" i="7"/>
  <c r="G38" i="7"/>
  <c r="H34" i="7" l="1"/>
  <c r="H36" i="7"/>
  <c r="G22" i="7"/>
  <c r="H22" i="7" s="1"/>
  <c r="H38" i="7"/>
  <c r="G23" i="7"/>
  <c r="H23" i="7" s="1"/>
  <c r="H29" i="7" l="1"/>
  <c r="H15" i="7"/>
  <c r="H51" i="7" l="1"/>
  <c r="E12" i="9" s="1"/>
  <c r="F12" i="9" s="1"/>
  <c r="E11" i="9"/>
  <c r="F11" i="9" s="1"/>
  <c r="F15" i="9" l="1"/>
  <c r="F25" i="9" s="1"/>
  <c r="F23" i="9" l="1"/>
  <c r="F21" i="9"/>
  <c r="F26" i="9"/>
  <c r="F20" i="9"/>
  <c r="F18" i="9"/>
  <c r="F22" i="9"/>
  <c r="F24" i="9"/>
  <c r="F28" i="9" l="1"/>
  <c r="F30" i="9" s="1"/>
</calcChain>
</file>

<file path=xl/sharedStrings.xml><?xml version="1.0" encoding="utf-8"?>
<sst xmlns="http://schemas.openxmlformats.org/spreadsheetml/2006/main" count="385" uniqueCount="216">
  <si>
    <t>unidad</t>
  </si>
  <si>
    <t>u.d.</t>
  </si>
  <si>
    <t>m</t>
  </si>
  <si>
    <t>Malla de tierra para centros de celdas conductor 4/0, &lt;2Ω</t>
  </si>
  <si>
    <t>Conjunto Celdas alimentaciónServicios 36 KV, 630 A. 16 kA. 13 modulos</t>
  </si>
  <si>
    <t>Conjunto compacto Celdas alimentación hoteles 36 KV, 630 A. 16 kA. 5 modulos</t>
  </si>
  <si>
    <t>Obras Electromecanicas</t>
  </si>
  <si>
    <t>Obras Civiles</t>
  </si>
  <si>
    <t>Camara o Registros entrada celdas</t>
  </si>
  <si>
    <t>Registro alimentacion 2 hoteles y continuacion</t>
  </si>
  <si>
    <t>Base Civil para centros de Celdas 5 modulos</t>
  </si>
  <si>
    <t>registro alimentacion 2 salidas - hoteles</t>
  </si>
  <si>
    <t>Unidad</t>
  </si>
  <si>
    <t>Cantidad</t>
  </si>
  <si>
    <t>conjunto</t>
  </si>
  <si>
    <t>2</t>
  </si>
  <si>
    <t>Campo de transformador</t>
  </si>
  <si>
    <t>1</t>
  </si>
  <si>
    <t>Estucturas menores (de soporte de equipos) para:</t>
  </si>
  <si>
    <t>Campo de linea</t>
  </si>
  <si>
    <t>CONDUCTORES, CABLES Y AISLADORES PARA 138 kV</t>
  </si>
  <si>
    <t>Conductores de barras y bajantes</t>
  </si>
  <si>
    <t>Conductores de interconexión de equipos</t>
  </si>
  <si>
    <t>Sistema de protección contra descargas atmosféricas (apantallamiento). Incluye cables y bayonetas</t>
  </si>
  <si>
    <t>Cables de BT y de Control</t>
  </si>
  <si>
    <t>Sistema de tierra (conductor y picas)</t>
  </si>
  <si>
    <t>EQUIPOS DE ALTA TENSION PARA CAMPO DE TRANFORMADOR DE POTENCIA 138 kV</t>
  </si>
  <si>
    <t>Interruptor trifásico accionamiento tripolar, tanque vivo, Q0</t>
  </si>
  <si>
    <t>pieza</t>
  </si>
  <si>
    <t>Transformador de potencia 20 -28, 138/34.5 kV</t>
  </si>
  <si>
    <t>equipo</t>
  </si>
  <si>
    <t>(Incluye todos los conectores, herrajes y accesorios necesarios)</t>
  </si>
  <si>
    <t>Conjunto</t>
  </si>
  <si>
    <t>Panel de unidad de control/medición y protección (UCP) configurada con los siguientes equipos:</t>
  </si>
  <si>
    <t>Medición de corriente, tensión, potencias activa y reactiva, frecuencia, factor de potencia y energías activa y reactiva.</t>
  </si>
  <si>
    <t>Protección de distancia 21/21N, Protección de  sobrecorriente direccional  67/67N,Protección de sobrecorriente 50/51</t>
  </si>
  <si>
    <t xml:space="preserve"> Protección sobrevoltaje 59,   Recierre (79), Verificación de sincronismo (25)</t>
  </si>
  <si>
    <t>Automonitoreo,alarmas, registro de eventos y fallas</t>
  </si>
  <si>
    <t>Indicador de tensión en línea (Hot line)</t>
  </si>
  <si>
    <t xml:space="preserve">Botón pulsador disparo de emergencia (DE) </t>
  </si>
  <si>
    <t>(Incluye todos los accesorios necesarios)</t>
  </si>
  <si>
    <t>ARMARIO  DE CONTROL/MEDICION Y PROTECCION DEL TRANSFORMADOR 138KV (PARTE 138 kV)</t>
  </si>
  <si>
    <t>TELECOMUNICACIONES</t>
  </si>
  <si>
    <t>conjuntos</t>
  </si>
  <si>
    <t>Sistema de energía (convertidor, rectificador, inversor)</t>
  </si>
  <si>
    <t xml:space="preserve">Equipos terminales opto-electronicos Gigabit Ethernet </t>
  </si>
  <si>
    <t>Capacitación teórica y práctica en el sitio para 5 personas  y en fabrica para 2  personas según articulo 6 del capitulo C8</t>
  </si>
  <si>
    <t>SERVICIOS AUXILIARES CC/CA</t>
  </si>
  <si>
    <t>Armario de sistemas auxiliares CA 208/120 V (dual)</t>
  </si>
  <si>
    <t>Armario de sistemas auxiliares CC 125 V (dual)</t>
  </si>
  <si>
    <t>Banco de Baterías 125 VCC</t>
  </si>
  <si>
    <t>Cargador - Rectificador de baterías 125 VCC</t>
  </si>
  <si>
    <t>Alumbrado exterior</t>
  </si>
  <si>
    <t>Sistema de iluminación interior y distribucion eléctrica (fuerza).</t>
  </si>
  <si>
    <t xml:space="preserve">Sistema contra incendio para edificio de control </t>
  </si>
  <si>
    <t>Extintor portatil de 6 kg</t>
  </si>
  <si>
    <t>5</t>
  </si>
  <si>
    <t>Extintor sobre rueda de 25 kg</t>
  </si>
  <si>
    <t>Extintor sobre rueda de 50 kg</t>
  </si>
  <si>
    <t xml:space="preserve">SISTEMA DE VIDEO-VIGILANCIA </t>
  </si>
  <si>
    <t>Estudio topogáfico</t>
  </si>
  <si>
    <t>Estudio de suelo confirmatorio</t>
  </si>
  <si>
    <t>Nivelación y Adecuación de terreno</t>
  </si>
  <si>
    <t>Construcción de fundaciones de estructuras mayores 138 kV para bahías de líneas, transformadores y transferencia</t>
  </si>
  <si>
    <t>Fundaciones para 3 pararrayos</t>
  </si>
  <si>
    <t>Fundaciones para 3 transformadores de tensión</t>
  </si>
  <si>
    <t>Fundaciones para 3 transformadores de corriente</t>
  </si>
  <si>
    <t>Fundaciones para 2 seccionadores</t>
  </si>
  <si>
    <t>Fundaciones de 1 interruptor</t>
  </si>
  <si>
    <t>Fundaciones superficiales para  estructuras menores para bahía de transformador lado 138 KV incluyendo:</t>
  </si>
  <si>
    <t>bahía</t>
  </si>
  <si>
    <t>Fundaciones para 1 seccionador</t>
  </si>
  <si>
    <t>Fundaciones superficiales para 3 transformadores de tensión de barra 138 kV</t>
  </si>
  <si>
    <t>Fundaciones superficiales para  3 transformadores de servicio de estacion 138 kV</t>
  </si>
  <si>
    <t>Fundaciones superficiales para  estructuras menores para bahía de transferencia 138 kV incluyendo:</t>
  </si>
  <si>
    <t>Construcción edificio de control</t>
  </si>
  <si>
    <t>Construcción de trincheras y registros para cables de control 138 kV</t>
  </si>
  <si>
    <t xml:space="preserve">metro </t>
  </si>
  <si>
    <t>Construcción de trincheras y registros para cables M.T.</t>
  </si>
  <si>
    <t>Fundacion para transformador de potencia</t>
  </si>
  <si>
    <t>Excavación de red de tierra, relleno y compactación</t>
  </si>
  <si>
    <t>global</t>
  </si>
  <si>
    <t>Suministro y colocación de grava</t>
  </si>
  <si>
    <t>Construcción cerco tipo ETED. Incluye puertas de acceso.</t>
  </si>
  <si>
    <t>Construcción del caminos y viales interiores, parqueos, bases, sub-base, asfaltado, bordillos de circulación y mantenimiento.</t>
  </si>
  <si>
    <t>COSTOS DIRECTOS</t>
  </si>
  <si>
    <t>OBRA ELECTROMECANICA</t>
  </si>
  <si>
    <t>OBRAS CIVILES</t>
  </si>
  <si>
    <t>Portico Salida del transformador</t>
  </si>
  <si>
    <t>Barra 138 kV</t>
  </si>
  <si>
    <t>Transformador de tensión inductivo, 138/115/1.73, 0.2, 3P, 3 nucleos</t>
  </si>
  <si>
    <t>Gabinete de compra de energia</t>
  </si>
  <si>
    <t>Pararrayos, F1 con contado de descarga</t>
  </si>
  <si>
    <t>EQUIPOS DE ALTA TENSION PARA CAMPO DE LINEA Y BARRA 138 KV</t>
  </si>
  <si>
    <t>Interruptor trifásico accionamiento monopolar, tanque vivo, Q0</t>
  </si>
  <si>
    <t>Seccionador 3P de barra con PAT, Q1/Q5 motorizado</t>
  </si>
  <si>
    <t>Seccionador 3P de barra , Q1/Q5, Motorizado</t>
  </si>
  <si>
    <t>Transformador de tensión Capacitivo, 138/115/1.73, 1 nucleo</t>
  </si>
  <si>
    <t>Aisladores rigidos 138 kV</t>
  </si>
  <si>
    <t>EQUIPOS DE MEDIA TENSION PARA SALIDA DE CIRCUITOS</t>
  </si>
  <si>
    <t>Terminales conectores acodados aislados 36kV, 1200 A</t>
  </si>
  <si>
    <t>Pararrayos 27 kV, tipo estación con contador de disparo</t>
  </si>
  <si>
    <t>Bloques de pruebas</t>
  </si>
  <si>
    <t>ARMARIO  DE CONTROL/MEDICION Y PROTECCION DE BARRA</t>
  </si>
  <si>
    <t>Indicador de tensión en barra (Hot line)</t>
  </si>
  <si>
    <t>Sistema de Aire acondicionado para el edificio de control</t>
  </si>
  <si>
    <t>EXTINTORES Y SISTEMA DETECTOR INCENDIO</t>
  </si>
  <si>
    <t>Envolmente intemperia - Kit instalaciones internas 12 modulos</t>
  </si>
  <si>
    <t>Cables aislados AL, HEPR 70/16mm, 20/36 kV, anillo centro comercial y servicios</t>
  </si>
  <si>
    <t>Base civil celdas alimentacion servicios 12 modulos</t>
  </si>
  <si>
    <t>SUMINISTROS PARA 138 kV</t>
  </si>
  <si>
    <t>Ingenieria y diseño de detalles Obras eléctricas y civiles</t>
  </si>
  <si>
    <t>DISEÑO E INGENIERIA</t>
  </si>
  <si>
    <t>INTERCONEXION SUBESTACION - ETED</t>
  </si>
  <si>
    <t xml:space="preserve">Diseño y ejecucion punto de interconexion </t>
  </si>
  <si>
    <t>Construcción torre y tramo de interconexión</t>
  </si>
  <si>
    <t>Gestion y tramite de documentos de No objeción, ingenieria y estudios, ETED, OC Y SIE</t>
  </si>
  <si>
    <t>Transformador Servicios auxiliares 150 Kva, 34.5 kV y accesorios</t>
  </si>
  <si>
    <t xml:space="preserve">Cables aislados AL, HEPR 70/16mm, 20/36 kV, anillo hoteles 6 y 9 </t>
  </si>
  <si>
    <t xml:space="preserve">Cables aislados AL, HEPR 70/16mm, 20/36 kV, anillo hoteles 10 y 13 </t>
  </si>
  <si>
    <t>Fundación en Hormigón Para Poste.</t>
  </si>
  <si>
    <t xml:space="preserve">Poste de 25 pies cónico, en Acero (Carbón Steel) ASTM-A36 o equivalente (Q355Q), Chapa de ≥10Ga / ≥3.5mm. Tratamiento de Galvanización por inmersión en caliente según ASTM-123/ISO 1461/BS-729, capa de zinc de ≥85 Micrones/Double Deeping. Acabado en pintura Electrostática Anti-Corrosiva, Sem- igloss color Gris. Para máxima protección contra la corrosión del salitre. Dimensiones Mínimas: Columna de Ø ≥184mm. En base y Ø ≥80mm. En Tope. Base de 350*350*20mm con 4 huecos de 30*60mm para anclaje. Set de 4 Pernos en Acero Galvanizado HDG de 850*100*26mm. Resistencia Aerodinámica de Carga Lateral en tope: ≥200Kg. Ante vientos de 125Mph. Yield Stress Ratio: Fy 2500 Kg/cm2. Protección contra manchas y corrosión por el salitre volátil. Brazo tipo “Bull Horn” de 800mm * 70mm * 3mm, con un tubo Riser vertical de 10cm * Ø 70mm. Todo el poste y brazo 10 años de Garantía. </t>
  </si>
  <si>
    <t xml:space="preserve">Poste de 25 pies cónico, en Acero (Carbón Steel) ASTM-A36 o equivalente (355Q), Chapa de ≥10Ga / ≥3.5mm. Tratamiento de Galvanización por inmersión en caliente según ASTM-123/ISO 1461/BS-729, capa de zinc de ≥85 Micrones/Double Deeping. Acabado en pintura Electrostática Anti-Corrosiva, Sem- igloss color Gris. Para máxima protección contra la corrosión del salitre. Dimensiones Mínimas: Columna de Ø ≥184mm. En base y Ø ≥80mm. En Tope. Base de 350*350*20mm con 4 huecos de 30*60mm para anclaje. Set de 4 Pernos en Acero Galvanizado HDG de 850*100*26mm. Resistencia Aerodinámica de Carga Lateral en tope: ≥200Kg. Ante vientos de 125Mph. Yield Stress Ratio: Fy 2500 Kg/cm2. Protección contra manchas y corrosión por el salitre volátil. Brazo tipo “Bull Horn” para tope de 800mm * 70mm * 3mm, con un tubo Riser vertical de 10cm * Ø 70mm. Brazo ̈L ̈ de 600mm y Riser de 10cm * 70mm, Todo el poste y brazo 10 años de Garantía. </t>
  </si>
  <si>
    <t>Cajas de empalme interior y gabinete de pared interior (tablero de distribución óptico) con un minimum de 8 distribuidores de 48 fibras con acopladores, conectores tipo FC-PC y jumpers FC-PC - FC-PC.</t>
  </si>
  <si>
    <t>Todos equipos, cajas, cables y conectores del conjunto de telecomunicaciones según detallada en la Gabinete modular rack 19" para montaje en piso.</t>
  </si>
  <si>
    <t>Cable fibra óptica dielélectrico con 48 fibras según ITU-TG 655 con accesorios, longitud estimada.</t>
  </si>
  <si>
    <t>Cable fibra óptica dielélectrico con 24 fibras según ITU-TG 652 con accesorios, longitud estimada.</t>
  </si>
  <si>
    <t>Equipos Opto electronicos gigabit Ethernet, Teleprotección, Tributarios, sistema getión de red, integración video vigilancia.</t>
  </si>
  <si>
    <t>Panel de unidad digital de protección de línea (UDL) configurada con los siguientes equipos:Protección  Diferencial de linea 87L, Sobrecorriente 50/51, Sobrecorriente Direccional 67/67 N, Recierre 79, Verificación de sincronismo, Falla de interruptor 50 BF, Automonitoreo, registro de eventos y fallas, supervisión de circuito de disparo, monitoreo interruptor.</t>
  </si>
  <si>
    <t>ARMARIO  DE CONTROL/MEDICION Y PROTECCION PARA LAS LINEAS 138 kV.</t>
  </si>
  <si>
    <t>Panel de unidad digital de protección de transformador (UDT)  configurada con los siguientes equipos: Protección  de bloqueo y diferencial 86T/87T, Protección de  sobrecorriente  instantánea y de tiempo 50/51, Protección de sobrecorriente de tierra restringida 51/51 N, Falla del interruptor 50 BF, Automonitoreo, registro de eventos y fallas, supervisión de circuito de disparo, monitoreo disyuntor, control automático de voltaje (84)</t>
  </si>
  <si>
    <t>Panel de unidad de control/medición y protección (UCP) configurada con los siguientes equipos: Unidad de control y medición de corriente, tensión, potencias activa y reactiva, frecuencia, factor de potencia, energías  activa y reactiva, diferencia voltaje transform.-barras, temperatura de bobinas y aceite, posición OLTC.</t>
  </si>
  <si>
    <t>Protección de respaldo  con : Sobrecorriente direccional  67 / 67 N, Sobrecorriente de tiempo  51 / 51 N, Automonitoreo y registro de eventos y fallas</t>
  </si>
  <si>
    <t>SUMINISTROS DE EQUIPOS COMUNES AUTOMATIZACION y SCADA.</t>
  </si>
  <si>
    <t>Construccion de Garita de Vigilancia</t>
  </si>
  <si>
    <t>Metro</t>
  </si>
  <si>
    <t>Excavación con Trencher (2mtsx2mts)</t>
  </si>
  <si>
    <t>m3</t>
  </si>
  <si>
    <t>Canalización 6 tubos de 6´´, Paralelo al sistema Eléctrico para telecomunicaciones.</t>
  </si>
  <si>
    <t>Camaras o Registros (tipo Manhole) principales pasantes (6 a 8 tubos)</t>
  </si>
  <si>
    <t>Camaras o Registros (tipo Manhole) secundarios pasantes (4 a 2 tubos)</t>
  </si>
  <si>
    <t>Registro de derivacion angulo (tipo Manhole)</t>
  </si>
  <si>
    <t>No.</t>
  </si>
  <si>
    <t>Descripción</t>
  </si>
  <si>
    <t>Sub-total (RD$)</t>
  </si>
  <si>
    <t>Precio (RD$)</t>
  </si>
  <si>
    <t xml:space="preserve">Diseño y construcción de subestación eléctrica de 138 kv </t>
  </si>
  <si>
    <t>Diseño y construcción de redes eléctricas soterradas - Fase I</t>
  </si>
  <si>
    <t>Diseño y construcciónde sistema iluminación vial - Fase I</t>
  </si>
  <si>
    <t>PA</t>
  </si>
  <si>
    <t>SUB-TOTAL COSTOS DIRECTOS (RD$)</t>
  </si>
  <si>
    <t>COSTOS INDIRECTOS</t>
  </si>
  <si>
    <t>Dirección técnica y responsabilidad</t>
  </si>
  <si>
    <t>%</t>
  </si>
  <si>
    <t>Gastos administrativos</t>
  </si>
  <si>
    <t>Seguros y fianzas</t>
  </si>
  <si>
    <t>Codia</t>
  </si>
  <si>
    <t>Ley 6-86 de pensión y jubilación</t>
  </si>
  <si>
    <t>SUB-TOTAL COSTOS INDIRECTOS (RD$)</t>
  </si>
  <si>
    <r>
      <t xml:space="preserve">Unidad de control, medición y protección (UCP) configurada como: </t>
    </r>
    <r>
      <rPr>
        <sz val="10"/>
        <rFont val="Arial"/>
        <family val="2"/>
      </rPr>
      <t>Unidad de control y medición de corriente, tensión, potencias activa y reactiva, frecuencia, factor de potencia, y energias activas y reactivas</t>
    </r>
  </si>
  <si>
    <r>
      <t xml:space="preserve">Protección con: </t>
    </r>
    <r>
      <rPr>
        <sz val="10"/>
        <rFont val="Arial"/>
        <family val="2"/>
      </rPr>
      <t>Protección  de bloqueo y diferencial BARRA86B/87B, Protección de  sobrecorriente  instantánea y de tiempo 50/51, Protección de sobrecorriente de tierra temporizado 51N, Relé de verificación de sincronismo 25, Falla del interruptor 50 BF, Recierre.</t>
    </r>
  </si>
  <si>
    <t>Precio Unitario (RD$)</t>
  </si>
  <si>
    <t>Porticos Campo de linea</t>
  </si>
  <si>
    <t>Precio Unitario SUMINISTRO (RD$)</t>
  </si>
  <si>
    <t>Precio Unitario MANO DE OBRA (RD$)</t>
  </si>
  <si>
    <t>A</t>
  </si>
  <si>
    <t>1.1.1</t>
  </si>
  <si>
    <t>1.1.2</t>
  </si>
  <si>
    <t>1.2.1</t>
  </si>
  <si>
    <t>1.2.2</t>
  </si>
  <si>
    <t>1.2.3</t>
  </si>
  <si>
    <t>Estructuras metálicas Conjunto de vigas y columnas para:</t>
  </si>
  <si>
    <t xml:space="preserve">Aisladores rigidos </t>
  </si>
  <si>
    <t>B</t>
  </si>
  <si>
    <t>C</t>
  </si>
  <si>
    <t xml:space="preserve"> </t>
  </si>
  <si>
    <t>D</t>
  </si>
  <si>
    <t>A+B+C+D</t>
  </si>
  <si>
    <t>TOTAL COSTOS DIRECTOS (RD$)</t>
  </si>
  <si>
    <t>A+B</t>
  </si>
  <si>
    <t>Und</t>
  </si>
  <si>
    <t>ML</t>
  </si>
  <si>
    <t>Suministro y colocación de asiento de arena</t>
  </si>
  <si>
    <t>Regado, nivelado y compactado de Relleno de reposición</t>
  </si>
  <si>
    <t>m3c</t>
  </si>
  <si>
    <t>Carga y bote de material - Pala 966, dist. 0-5km</t>
  </si>
  <si>
    <t>Canalización 6 tubos de 8'' SDR-26, tramo principal hasta rotonda</t>
  </si>
  <si>
    <t>Canalización 14 tubos de 6'' SDR-26, tramo rotonda - hotel 9</t>
  </si>
  <si>
    <t>Canalización 7 tubos de 6'' SDR-26, tramo rotonda - hotel 13</t>
  </si>
  <si>
    <t>Canalización 7 tubos de 6'' SDR-26, tramo rotonda - centro comercial y servicio</t>
  </si>
  <si>
    <t>Cables aislados AL, HEPR 185/16mm, 20/36 kV, desde Subest. hasta celdas distribución</t>
  </si>
  <si>
    <t xml:space="preserve">ITBIS </t>
  </si>
  <si>
    <t>Supervisión</t>
  </si>
  <si>
    <t>Transporte</t>
  </si>
  <si>
    <t>Imprevistos</t>
  </si>
  <si>
    <t>Diseño y Construcción de Redes Eléctricas Soterradas - Fase I</t>
  </si>
  <si>
    <t>Diseño y Construcción de Sistema de Iluminación Vial - Fase I</t>
  </si>
  <si>
    <t xml:space="preserve">Diseño y Construcción de Subestación Eléctrica de 138 kv </t>
  </si>
  <si>
    <t>Exento</t>
  </si>
  <si>
    <t>Seccionador de barra, 138 kV, 3P de barra sin PAT motorizado.</t>
  </si>
  <si>
    <t>Seccionador lado trafo, 138 kV, 3P de barra con PAT motorizado.</t>
  </si>
  <si>
    <t>Transformador de corriente, 138 kV, 200-400/1-1-1 A, 3 nucleos,  5P20</t>
  </si>
  <si>
    <t>Transformador de corriente, 138 kV, 100-200/5-5-1-1-1 A, 5 nucleos, 0.2s, 5P20</t>
  </si>
  <si>
    <t>Transformador de tensión inductivo, 138/115/1.73, 2 x 0.2, 2 x 3P, 4 nucleos</t>
  </si>
  <si>
    <t>Pararrayos 138 kV, F1 con contador de descarga</t>
  </si>
  <si>
    <t xml:space="preserve">Aisladores rigidos 138 kV </t>
  </si>
  <si>
    <t>Transformador de corriente, 138 kV, 600-1200/5-1-1-1 A, 4 nucleos,  5P20</t>
  </si>
  <si>
    <t>Conjunto de celdas 34.5 kV, con interruptores 1250 A, 31.5 KA, (2 entradas, 2 salida- seccionador, 2 serv. Aux.).</t>
  </si>
  <si>
    <t>Cable aislado de cobre de 26-45 kV, 185/16mm  - 2 x fase</t>
  </si>
  <si>
    <t>Sistema digital de supervisión y control unificado, cubriendo todas las funciones del sistema secundaria completo de AT y MT dividido en niveles de subestación y bahías con subsistemas relacionados y data comunicación para control local (IEC 61850) y remota con el CCE (IEC 60870-5-104). Incluye todos los Concentradores, rejoj, software, cable de fibra optica, interfaz hombre maquina, switch, computadora equipos y sistema de proteccion y control.</t>
  </si>
  <si>
    <t>Sistema completo compuesto por: Sistema de camaras para acceso, perimetrales, exterior cuarto de control (minimo 4) Estructuras de subestación (mínimo 4) Sistema de camaras para interior cuarto de contol  cámara hemisféricas  360º  (minimo 2) Sistema de grabacion Comunicacion con el Centro de Control de Energia (CCE) y area vigilancia del complejo.</t>
  </si>
  <si>
    <t>Cisterna de aceite</t>
  </si>
  <si>
    <t>Conjunto compacto Celdas alimentación centros de transformación 36 KV, 1250 A. 25 kA. 12 modulos</t>
  </si>
  <si>
    <r>
      <rPr>
        <b/>
        <sz val="10"/>
        <color theme="1"/>
        <rFont val="Arial"/>
        <family val="2"/>
      </rPr>
      <t>LUMINARIA PARA AVENIDA:</t>
    </r>
    <r>
      <rPr>
        <sz val="10"/>
        <color theme="1"/>
        <rFont val="Arial"/>
        <family val="2"/>
      </rPr>
      <t xml:space="preserve"> Luminaria LED Solar de 80W, para alumbrado Público/Vial, tipo Todo-En-Dos (Split Type), Garantía de 5 años. Módulo con &gt;60 LED 5050 (Placa de circuito impreso/PCB con tecnología SMT), flujo luminoso ≥160 Lm/Watt (Total ≥12,800 Lm), CRI: 80Ra. Distribución IES Type II, CCT 6000K. Bloque Óptico IP66, Lentes Optométricos de PMMA. SYSTEM SIZING: Panel Solar Mono-Cristalino de 160W con ≥19% Eficiencia de conversión fotovoltaica. Garantía de 10 años. Panel Solar sobre Placa Giratoria 360° para orientación hacia el Sur. Angulo de elevación ajustable. Batería de Litio de 12V 62Ah, duración ≥2000 Ciclos, Temp. Operación -40°a 60°C, Garantía de 5 años. Tiempo de Carga 4 a 5 kWh/m2/día (incidencia de Radiación Solar en coordenada de la obra), a 22° Inclinación con apunte hacia el Sur. Reserva Energética configurada para 3-5 días de lluvia sin Sol (Reserva Acumulada posterior a 60 días de ciclo operativo). CONTROL SYSTEMS: -Control Remoto manual (1 por cada &gt;100 postes), tiempo de luz ajustable. Sensor de Movimiento con tecnología Microwave. Micro-Control MPPT IP67, Regulador de Voltaje (Battery Control), 5 años de garantía, con operación pre-programada para primeras 4 horas/noche a full Power, &lt;8 Horas posteriores a 50% dimming con Sensor de Movimiento hasta el amanecer, con reactivación a 100% 80W ante tráfico vehicular/humano. DETALLES ESTRUCTURALES: Los herrajes y tornillería Anti- Robo en Acero Inoxidable grado &gt;316. Entrada de brazo con +4 tornillos Allen &gt;M10, llave privada, Tuercas Break-Off Nut Anti Robo. Estructura en Aluminio Estructural, Carcasa en Aluminio Inyectado a alta presión, con pintura Anti-Corrosiva curada al horno. Carcasa Uni-Body, compartimiento Óptico y de la Batería todo integrado en un bloque, con tubo de soporte Nipple para la placa rotativa del panel solar en tope. Estructura completa diseñada para resistir vientos huracanados de &lt;125mph. Vida Útil ≥50,000 Horas. DATOS CÁMARA: 360°, 5.0 Megapíxel, Resolución 2560*1920, Zoom 30X, Lente Ajustable, WIFI. Sensor de Moviento en las funciones de video. El cuerpo de la cámara IP66, hecho de una aleación de Aluminio duradera con alta resistencia al efecto corrosivo de salitre,con Certificación ISO 9001 y ROHS</t>
    </r>
  </si>
  <si>
    <t xml:space="preserve">Luminaria LED Solar de 80W, para alumbrado Público/Vial, tipo Todo-En-Dos (Split Type), Garantía de 5 años. Módulo con &gt;60 LED 5050 (Placa de circuito impreso/PCB con tecnología SMT), flujo luminoso ≥160 Lm/Watt (Total ≥12,800 Lm), CRI: 80Ra. Distribución IES Type II, CCT 6000K. Bloque Óptico IP66, Lentes Optométricos de PMMA. SYSTEM SIZING: Panel Solar Mono-Cristalino de 150W con ≥19% Eficiencia de conversión fotovoltaica. Garantía de 10 años. Panel Solar sobre Placa Giratoria 360° para orientación hacia el Sur. Angulo de elevación ajustable. Batería de Litio de 12V 54Ah, duración ≥2000 Ciclos, Temp. Operación -40°a 60°C, Garantía de 5 años. Tiempo de Carga 4 a 5 kWh/m2/día (incidencia de Radiación Solar en coordenada de la obra), a 22° Inclinación con apunte hacia el Sur. Reserva Energética configurada para 3-5 días de lluvia sin Sol (Reserva Acumulada posterior a 60 días de ciclo operativo). CONTROL SYSTEMS: -Control Remoto manual (1 por cada &gt;100 postes), tiempo de luz ajustable. Sensor de Movimiento con tecnología Microwave. Micro-Control MPPT IP67, Regulador de Voltaje (Battery Control), 5 años de garantía, con operación pre-programada para primeras 4 horas/noche a full Power, &lt;8 Horas posteriores a 50% dimming con Sensor de Movimiento hasta el amanecer, con reactivación a 100% 80W ante tráfico vehicular/humano. DETALLES ESTRUCTURALES: Los herrajes y tornillería Anti- Robo en Acero Inoxidable grado &gt;316. Entrada de brazo con +4 tornillos Allen &gt;M10, llave privada, Tuercas Break-Off Nut Anti Robo. Estructura en Aluminio Estructural, Carcasa en Aluminio Inyectado a alta presión, con pintura Anti-Corrosiva curada al horno. Carcasa Uni-Body, compartimiento Óptico y de la Batería todo integrado en un bloque, con tubo de soporte Nipple para la placa rotativa del panel solar en tope. Estructura completa diseñada para resistir vientos huracanados de &lt;125mph. Vida Útil ≥50,000 Horas. </t>
  </si>
  <si>
    <t xml:space="preserve">Luminaria LED Solar de 80W, para alumbrado Público/Vial, tipo Todo-En-Dos (Split Type), Garantía de 5 años. Módulo con &gt;60 LED 5050 (Placa de circuito impreso/PCB con tecnología SMT), flujo luminoso ≥160 Lm/Watt (Total ≥12,800 Lm), CRI: 80Ra. Distribución IES Type II, CCT 6000K. Bloque Óptico IP66, Lentes Optométricos de PMMA. Luminaria a 6m de altura de 50W con 24 LED 5050, Flujo luminoso ≥7500 Lm, 24Ah Batería Litio. Micro Control MPPT y Sensor de movimiento todo integrado. Operando en serie con el sistema en tope del poste. SYSTEM SIZING: En tope del poste, Panel Solar Mono-Cristalino de 200W con ≥19% Eficiencia de conversión fotovoltaica. Garantía de 10 años. Panel Solar sobre Placa Giratoria 360° para orientación hacia el Sur. Angulo de elevación ajustable. Batería de Litio de 12V 64Ah, duración ≥2000 Ciclos, Temp. Operación -40°a 60°C, Garantía de 5 años. Tiempo de Carga 4 a 5 kWh/m2/día (incidencia de Radiación Solar en coordenada de la obra), a 22° Inclinación con apunte hacia el Sur. Reserva Energética configurada para 3-5 días de lluvia sin Sol (Reserva Acumulada posterior a 60 días de ciclo operativo). CONTROL SYSTEMS: -Control Remoto manual (1 por cada &gt;100 postes), tiempo de luz ajustable. Sensor de Movimiento con tecnología Microwave. Micro-Control MPPT IP67, Regulador de Voltaje (Battery Control), 5 años de garantía, con operación pre-programada para primeras 4 horas/noche a full Power, &lt;8 Horas posteriores a 50% dimming con Sensor de Movimiento hasta el amanecer, con reactivación a 100% 80W ante tráfico vehicular/humano. DETALLES ESTRUCTURALES: Los herrajes y tornillería Anti-Robo en Acero Inoxidable grado &gt;316. Entrada de brazo con +4 tornillos Allen &gt;M10, llave privada, Tuercas Break-Off Nut Anti Robo. Estructura en Aluminio Estructural, Carcasa en Aluminio Inyectado a alta presión, con pintura Anti-Corrosiva curada al horno. Carcasa Uni-Body, compartimiento Óptico y de la Batería todo integrado en un bloque, con tubo de soporte Nipple para la placa rotativa del panel solar en tope. Estructura completa diseñada para resistir vientos huracanados de &lt;125mph. Vida Útil ≥50,000 Horas. DATOS CÁMARA: 360°, 5.0 Megapíxel, Resolución 2560*1920, Zoom 30X, Lente Ajustable, WIFI. Sensor de movimiento en las funciones de video. El cuerpo de la cámara IP66, hecha de una aleación de Aluminio duradera con alta resistencia al efecto corrosivo del salitre, con certificación ISO 9001 y ROHS.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</si>
</sst>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0.0"/>
    <numFmt numFmtId="166" formatCode="[$-F800]dddd\,\ mmmm\ dd\,\ yyyy"/>
    <numFmt numFmtId="167" formatCode="0.0"/>
  </numFmts>
  <fonts count="10" x14ac:knownFonts="1">
    <font>
      <sz val="11"/>
      <color theme="1"/>
      <name val="Calibri"/>
      <family val="2"/>
      <scheme val="minor"/>
    </font>
    <font>
      <sz val="8"/>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0"/>
      <name val="Arial"/>
      <family val="2"/>
    </font>
    <font>
      <sz val="10"/>
      <color rgb="FF00B050"/>
      <name val="Arial"/>
      <family val="2"/>
    </font>
    <font>
      <b/>
      <sz val="16"/>
      <color theme="1"/>
      <name val="Arial"/>
      <family val="2"/>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44" fontId="2" fillId="0" borderId="0" applyFont="0" applyFill="0" applyBorder="0" applyAlignment="0" applyProtection="0"/>
  </cellStyleXfs>
  <cellXfs count="147">
    <xf numFmtId="0" fontId="0" fillId="0" borderId="0" xfId="0"/>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44" fontId="5" fillId="0" borderId="0" xfId="4" applyFont="1" applyBorder="1" applyAlignment="1">
      <alignment horizontal="center" vertical="center"/>
    </xf>
    <xf numFmtId="44" fontId="5" fillId="0" borderId="0" xfId="4"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44" fontId="5" fillId="0" borderId="1" xfId="4" applyFont="1" applyBorder="1" applyAlignment="1">
      <alignment horizontal="center" vertical="center"/>
    </xf>
    <xf numFmtId="44" fontId="5" fillId="0" borderId="0" xfId="4" applyFont="1" applyAlignment="1">
      <alignment horizontal="center" vertical="center"/>
    </xf>
    <xf numFmtId="0" fontId="4" fillId="0" borderId="0" xfId="0" applyFont="1" applyAlignment="1">
      <alignment vertical="center"/>
    </xf>
    <xf numFmtId="166" fontId="5" fillId="0" borderId="0" xfId="0" applyNumberFormat="1" applyFont="1" applyAlignment="1">
      <alignment vertical="center"/>
    </xf>
    <xf numFmtId="0" fontId="5" fillId="0" borderId="0" xfId="0" applyFont="1" applyBorder="1" applyAlignment="1">
      <alignment vertical="center"/>
    </xf>
    <xf numFmtId="10" fontId="5" fillId="0" borderId="0" xfId="3" applyNumberFormat="1" applyFont="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vertical="center"/>
    </xf>
    <xf numFmtId="166" fontId="5" fillId="0" borderId="0" xfId="0" applyNumberFormat="1" applyFont="1" applyFill="1" applyAlignment="1">
      <alignment vertical="center"/>
    </xf>
    <xf numFmtId="44" fontId="4" fillId="0" borderId="1" xfId="4" applyFont="1" applyBorder="1" applyAlignment="1">
      <alignment horizontal="center" vertical="center"/>
    </xf>
    <xf numFmtId="0" fontId="5" fillId="0" borderId="0" xfId="0" applyFont="1" applyBorder="1" applyAlignment="1">
      <alignment vertical="center" wrapText="1"/>
    </xf>
    <xf numFmtId="0" fontId="5" fillId="0" borderId="3" xfId="0" applyFont="1" applyBorder="1" applyAlignment="1">
      <alignment horizontal="center" vertical="center"/>
    </xf>
    <xf numFmtId="44" fontId="5" fillId="0" borderId="2" xfId="4"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10" fontId="5" fillId="0" borderId="6" xfId="3" applyNumberFormat="1" applyFont="1" applyBorder="1" applyAlignment="1">
      <alignment horizontal="center" vertical="center"/>
    </xf>
    <xf numFmtId="44" fontId="5" fillId="0" borderId="6" xfId="4" applyFont="1" applyBorder="1" applyAlignment="1">
      <alignment horizontal="center" vertical="center"/>
    </xf>
    <xf numFmtId="44" fontId="5" fillId="0" borderId="7" xfId="4" applyFont="1" applyBorder="1" applyAlignment="1">
      <alignment horizontal="center" vertical="center"/>
    </xf>
    <xf numFmtId="44" fontId="4" fillId="0" borderId="11" xfId="4"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horizontal="center" vertical="center"/>
    </xf>
    <xf numFmtId="49" fontId="3"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1" xfId="0" applyFont="1" applyBorder="1" applyAlignment="1">
      <alignment horizontal="center" vertical="center"/>
    </xf>
    <xf numFmtId="44" fontId="3" fillId="0" borderId="1" xfId="4" applyFont="1" applyFill="1" applyBorder="1" applyAlignment="1">
      <alignment vertical="center"/>
    </xf>
    <xf numFmtId="44" fontId="3" fillId="0" borderId="1" xfId="4" applyFont="1" applyFill="1" applyBorder="1" applyAlignment="1">
      <alignment horizontal="right" vertical="center"/>
    </xf>
    <xf numFmtId="2"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xf>
    <xf numFmtId="44" fontId="3" fillId="0" borderId="1" xfId="4" applyFont="1" applyBorder="1" applyAlignment="1">
      <alignment vertical="center"/>
    </xf>
    <xf numFmtId="2"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2" fontId="8" fillId="0" borderId="0" xfId="0" applyNumberFormat="1" applyFont="1" applyAlignment="1">
      <alignment horizontal="left" vertical="center"/>
    </xf>
    <xf numFmtId="44" fontId="5" fillId="0" borderId="0" xfId="4" applyFont="1" applyAlignment="1">
      <alignment vertical="center"/>
    </xf>
    <xf numFmtId="2" fontId="5" fillId="0" borderId="0" xfId="0" applyNumberFormat="1" applyFont="1" applyAlignment="1">
      <alignment horizontal="center" vertical="center"/>
    </xf>
    <xf numFmtId="0" fontId="5" fillId="0" borderId="0" xfId="0" applyFont="1" applyAlignment="1">
      <alignment vertical="center" wrapText="1"/>
    </xf>
    <xf numFmtId="0" fontId="5" fillId="0" borderId="1" xfId="0" applyFont="1" applyBorder="1" applyAlignment="1">
      <alignment vertical="center"/>
    </xf>
    <xf numFmtId="44" fontId="5" fillId="0" borderId="1" xfId="4" applyFont="1" applyBorder="1" applyAlignment="1">
      <alignment vertical="center"/>
    </xf>
    <xf numFmtId="43" fontId="4" fillId="0" borderId="0" xfId="1" applyFont="1" applyAlignment="1">
      <alignment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vertical="center"/>
    </xf>
    <xf numFmtId="44" fontId="5" fillId="0" borderId="4" xfId="4" applyFont="1" applyBorder="1" applyAlignment="1">
      <alignment vertical="center"/>
    </xf>
    <xf numFmtId="1" fontId="6" fillId="0" borderId="4" xfId="0" quotePrefix="1" applyNumberFormat="1" applyFont="1" applyBorder="1" applyAlignment="1">
      <alignment horizontal="center" vertical="center"/>
    </xf>
    <xf numFmtId="0" fontId="6" fillId="0" borderId="4" xfId="0" applyFont="1" applyBorder="1" applyAlignment="1">
      <alignment horizontal="left" vertical="center" wrapText="1"/>
    </xf>
    <xf numFmtId="44" fontId="3" fillId="0" borderId="4" xfId="4" applyFont="1" applyBorder="1" applyAlignment="1">
      <alignment horizontal="center" vertical="center"/>
    </xf>
    <xf numFmtId="43" fontId="4" fillId="0" borderId="0" xfId="0" applyNumberFormat="1" applyFont="1" applyAlignment="1">
      <alignment vertical="center"/>
    </xf>
    <xf numFmtId="44" fontId="3" fillId="0" borderId="1" xfId="4" applyFont="1" applyBorder="1" applyAlignment="1">
      <alignment horizontal="right" vertical="center"/>
    </xf>
    <xf numFmtId="49" fontId="3" fillId="0" borderId="1" xfId="0" applyNumberFormat="1" applyFont="1" applyBorder="1" applyAlignment="1">
      <alignment horizontal="left" vertical="center" wrapText="1"/>
    </xf>
    <xf numFmtId="43" fontId="5" fillId="0" borderId="0" xfId="0" applyNumberFormat="1" applyFont="1" applyAlignment="1">
      <alignment vertical="center"/>
    </xf>
    <xf numFmtId="167"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44" fontId="6" fillId="0" borderId="1" xfId="4" applyFont="1" applyFill="1" applyBorder="1" applyAlignment="1">
      <alignment horizontal="right" vertical="center"/>
    </xf>
    <xf numFmtId="167"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4" fontId="6" fillId="0" borderId="4" xfId="4" applyFont="1" applyFill="1" applyBorder="1" applyAlignment="1">
      <alignment horizontal="right" vertical="center"/>
    </xf>
    <xf numFmtId="167" fontId="3" fillId="0" borderId="1" xfId="0" applyNumberFormat="1" applyFont="1" applyBorder="1" applyAlignment="1">
      <alignment horizontal="center" vertical="center"/>
    </xf>
    <xf numFmtId="44" fontId="3" fillId="0" borderId="1" xfId="4" applyFont="1" applyFill="1" applyBorder="1" applyAlignment="1">
      <alignment horizontal="center" vertical="center"/>
    </xf>
    <xf numFmtId="49" fontId="6" fillId="0" borderId="1" xfId="0" quotePrefix="1"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4" fontId="6" fillId="0" borderId="1" xfId="4" applyFont="1" applyBorder="1" applyAlignment="1">
      <alignment horizontal="center" vertical="center"/>
    </xf>
    <xf numFmtId="2" fontId="5" fillId="0" borderId="1" xfId="0" applyNumberFormat="1" applyFont="1" applyBorder="1" applyAlignment="1">
      <alignment horizontal="center" vertical="center"/>
    </xf>
    <xf numFmtId="44" fontId="3" fillId="0" borderId="1" xfId="4" applyFont="1" applyBorder="1" applyAlignment="1">
      <alignment horizontal="center" vertical="center"/>
    </xf>
    <xf numFmtId="49" fontId="7" fillId="0" borderId="1" xfId="0" applyNumberFormat="1" applyFont="1" applyBorder="1" applyAlignment="1">
      <alignment horizontal="center" vertical="center"/>
    </xf>
    <xf numFmtId="0" fontId="4" fillId="0" borderId="1" xfId="0" applyFont="1" applyBorder="1" applyAlignment="1">
      <alignment vertical="center" wrapText="1"/>
    </xf>
    <xf numFmtId="1" fontId="3" fillId="0" borderId="1" xfId="0" applyNumberFormat="1" applyFont="1" applyBorder="1" applyAlignment="1">
      <alignment horizontal="center" vertical="center"/>
    </xf>
    <xf numFmtId="43" fontId="5" fillId="0" borderId="0" xfId="1" applyFont="1" applyBorder="1" applyAlignment="1">
      <alignment horizontal="center" vertical="center"/>
    </xf>
    <xf numFmtId="43" fontId="9" fillId="0" borderId="0" xfId="1" applyFont="1" applyBorder="1" applyAlignment="1">
      <alignment horizontal="center" vertical="center"/>
    </xf>
    <xf numFmtId="2"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3" fontId="5" fillId="0" borderId="1" xfId="1" applyFont="1" applyBorder="1" applyAlignment="1">
      <alignment horizontal="center" vertical="center"/>
    </xf>
    <xf numFmtId="0" fontId="5" fillId="0" borderId="1" xfId="0" applyFont="1" applyBorder="1" applyAlignment="1">
      <alignment horizontal="left" vertical="center" wrapText="1"/>
    </xf>
    <xf numFmtId="0" fontId="8" fillId="0" borderId="0" xfId="0" applyFont="1" applyAlignment="1">
      <alignment vertical="center"/>
    </xf>
    <xf numFmtId="43" fontId="5" fillId="0" borderId="0" xfId="0" applyNumberFormat="1" applyFont="1" applyBorder="1" applyAlignment="1">
      <alignment vertical="center"/>
    </xf>
    <xf numFmtId="165" fontId="3" fillId="0" borderId="1" xfId="0" quotePrefix="1"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0" xfId="0" applyNumberFormat="1" applyFont="1" applyBorder="1" applyAlignment="1">
      <alignment horizontal="right" vertical="center"/>
    </xf>
    <xf numFmtId="43" fontId="3" fillId="0" borderId="0" xfId="1" applyFont="1" applyFill="1" applyBorder="1" applyAlignment="1">
      <alignment horizontal="right" vertical="center"/>
    </xf>
    <xf numFmtId="165"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44" fontId="5" fillId="0" borderId="0" xfId="0" applyNumberFormat="1" applyFont="1" applyAlignment="1">
      <alignment vertical="center"/>
    </xf>
    <xf numFmtId="44" fontId="9" fillId="0" borderId="1" xfId="4" applyFont="1" applyBorder="1" applyAlignment="1">
      <alignment horizontal="center" vertical="center"/>
    </xf>
    <xf numFmtId="43" fontId="3" fillId="0" borderId="1" xfId="1" applyFont="1" applyBorder="1" applyAlignment="1">
      <alignment horizontal="center" vertical="center"/>
    </xf>
    <xf numFmtId="43" fontId="5" fillId="0" borderId="0" xfId="1" applyFont="1" applyBorder="1" applyAlignment="1">
      <alignment vertical="center"/>
    </xf>
    <xf numFmtId="164" fontId="5" fillId="0" borderId="2" xfId="4" applyNumberFormat="1" applyFont="1" applyBorder="1" applyAlignment="1">
      <alignment horizontal="center" vertical="center"/>
    </xf>
    <xf numFmtId="167" fontId="5" fillId="0" borderId="0" xfId="0" applyNumberFormat="1" applyFont="1" applyBorder="1" applyAlignment="1">
      <alignment horizontal="center" vertical="center"/>
    </xf>
    <xf numFmtId="167" fontId="5" fillId="2" borderId="0" xfId="0" applyNumberFormat="1" applyFont="1" applyFill="1" applyBorder="1" applyAlignment="1">
      <alignment horizontal="center" vertical="center"/>
    </xf>
    <xf numFmtId="167" fontId="5" fillId="0" borderId="6" xfId="0" applyNumberFormat="1"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vertical="center"/>
    </xf>
    <xf numFmtId="44" fontId="4" fillId="4" borderId="1" xfId="4" applyFont="1" applyFill="1" applyBorder="1" applyAlignment="1">
      <alignment vertical="center"/>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8" xfId="0" applyFont="1" applyFill="1" applyBorder="1" applyAlignment="1">
      <alignment vertical="center"/>
    </xf>
    <xf numFmtId="44" fontId="4" fillId="3" borderId="8" xfId="4" applyFont="1" applyFill="1" applyBorder="1" applyAlignment="1">
      <alignment vertical="center"/>
    </xf>
    <xf numFmtId="44" fontId="4" fillId="4" borderId="1" xfId="4" applyFont="1" applyFill="1" applyBorder="1" applyAlignment="1">
      <alignment horizontal="center" vertical="center"/>
    </xf>
    <xf numFmtId="44" fontId="6" fillId="3" borderId="12" xfId="4"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2" xfId="0" applyFont="1" applyFill="1" applyBorder="1" applyAlignment="1">
      <alignment horizontal="center" vertical="center" wrapText="1"/>
    </xf>
    <xf numFmtId="2" fontId="6" fillId="3" borderId="12" xfId="0" applyNumberFormat="1" applyFont="1" applyFill="1" applyBorder="1" applyAlignment="1">
      <alignment horizontal="center" vertical="center"/>
    </xf>
    <xf numFmtId="44" fontId="6" fillId="3" borderId="12" xfId="4" applyFont="1" applyFill="1" applyBorder="1" applyAlignment="1">
      <alignment horizontal="center" vertical="center"/>
    </xf>
    <xf numFmtId="0" fontId="6" fillId="0" borderId="4" xfId="0" applyFont="1" applyBorder="1" applyAlignment="1">
      <alignment horizontal="center" vertical="center"/>
    </xf>
    <xf numFmtId="0" fontId="3" fillId="0" borderId="1" xfId="2" applyBorder="1" applyAlignment="1">
      <alignment vertical="center" wrapText="1"/>
    </xf>
    <xf numFmtId="0" fontId="3" fillId="0" borderId="1" xfId="2" applyBorder="1" applyAlignment="1">
      <alignment horizontal="center" vertical="center"/>
    </xf>
    <xf numFmtId="2" fontId="3" fillId="0" borderId="1" xfId="2" applyNumberFormat="1"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44" fontId="6" fillId="3" borderId="12" xfId="4" applyFont="1" applyFill="1" applyBorder="1" applyAlignment="1">
      <alignment horizontal="center" vertical="center" wrapText="1"/>
    </xf>
    <xf numFmtId="44" fontId="6" fillId="3" borderId="13" xfId="4" applyFont="1" applyFill="1" applyBorder="1" applyAlignment="1">
      <alignment horizontal="center" vertical="center" wrapText="1"/>
    </xf>
    <xf numFmtId="44" fontId="6" fillId="3" borderId="4" xfId="4" applyFont="1" applyFill="1" applyBorder="1" applyAlignment="1">
      <alignment horizontal="center" vertical="center" wrapText="1"/>
    </xf>
    <xf numFmtId="44" fontId="6" fillId="3" borderId="12" xfId="4" applyFont="1" applyFill="1" applyBorder="1" applyAlignment="1">
      <alignment horizontal="center" vertical="center"/>
    </xf>
    <xf numFmtId="44" fontId="6" fillId="3" borderId="13" xfId="4" applyFont="1" applyFill="1" applyBorder="1" applyAlignment="1">
      <alignment horizontal="center" vertical="center"/>
    </xf>
    <xf numFmtId="44" fontId="6" fillId="3" borderId="4" xfId="4" applyFont="1" applyFill="1" applyBorder="1" applyAlignment="1">
      <alignment horizontal="center" vertical="center"/>
    </xf>
    <xf numFmtId="2" fontId="6" fillId="3" borderId="12" xfId="0" applyNumberFormat="1" applyFont="1" applyFill="1" applyBorder="1" applyAlignment="1">
      <alignment horizontal="center" vertical="center"/>
    </xf>
    <xf numFmtId="2" fontId="6" fillId="3" borderId="13" xfId="0" applyNumberFormat="1" applyFont="1" applyFill="1" applyBorder="1" applyAlignment="1">
      <alignment horizontal="center" vertical="center"/>
    </xf>
    <xf numFmtId="2" fontId="6" fillId="3" borderId="4" xfId="0" applyNumberFormat="1"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4" xfId="0" applyFont="1" applyFill="1" applyBorder="1" applyAlignment="1">
      <alignment horizontal="center" vertical="center"/>
    </xf>
    <xf numFmtId="44" fontId="6" fillId="3" borderId="1" xfId="4" applyFont="1" applyFill="1" applyBorder="1" applyAlignment="1">
      <alignment horizontal="center" vertical="center"/>
    </xf>
    <xf numFmtId="2"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44" fontId="6" fillId="3" borderId="1" xfId="4" applyFont="1" applyFill="1" applyBorder="1" applyAlignment="1">
      <alignment horizontal="center" vertical="center" wrapText="1"/>
    </xf>
  </cellXfs>
  <cellStyles count="5">
    <cellStyle name="Millares" xfId="1" builtinId="3"/>
    <cellStyle name="Moneda" xfId="4" builtinId="4"/>
    <cellStyle name="Normal" xfId="0" builtinId="0"/>
    <cellStyle name="Porcentaje" xfId="3" builtinId="5"/>
    <cellStyle name="Standard_gurabo 2" xfId="2" xr:uid="{09FC54CB-4C70-4CFD-8BAF-51912639E4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71718</xdr:colOff>
      <xdr:row>0</xdr:row>
      <xdr:rowOff>71719</xdr:rowOff>
    </xdr:from>
    <xdr:to>
      <xdr:col>2</xdr:col>
      <xdr:colOff>89647</xdr:colOff>
      <xdr:row>4</xdr:row>
      <xdr:rowOff>68052</xdr:rowOff>
    </xdr:to>
    <xdr:pic>
      <xdr:nvPicPr>
        <xdr:cNvPr id="4" name="Imagen 7" descr="Imagen que contiene Texto&#10;&#10;Descripción generada automáticamente">
          <a:extLst>
            <a:ext uri="{FF2B5EF4-FFF2-40B4-BE49-F238E27FC236}">
              <a16:creationId xmlns:a16="http://schemas.microsoft.com/office/drawing/2014/main" id="{799AF7B4-6846-4D2E-A929-D0EF92FA70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18" y="71719"/>
          <a:ext cx="3182470" cy="892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104328</xdr:colOff>
      <xdr:row>0</xdr:row>
      <xdr:rowOff>159090</xdr:rowOff>
    </xdr:from>
    <xdr:to>
      <xdr:col>1</xdr:col>
      <xdr:colOff>1942738</xdr:colOff>
      <xdr:row>5</xdr:row>
      <xdr:rowOff>20156</xdr:rowOff>
    </xdr:to>
    <xdr:pic>
      <xdr:nvPicPr>
        <xdr:cNvPr id="4" name="Imagen 7" descr="Imagen que contiene Texto&#10;&#10;Descripción generada automáticamente">
          <a:extLst>
            <a:ext uri="{FF2B5EF4-FFF2-40B4-BE49-F238E27FC236}">
              <a16:creationId xmlns:a16="http://schemas.microsoft.com/office/drawing/2014/main" id="{C55A580B-6BDC-4F74-B399-4B4D6C49F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28" y="159090"/>
          <a:ext cx="2531830" cy="699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0</xdr:row>
      <xdr:rowOff>122895</xdr:rowOff>
    </xdr:from>
    <xdr:to>
      <xdr:col>1</xdr:col>
      <xdr:colOff>2495192</xdr:colOff>
      <xdr:row>5</xdr:row>
      <xdr:rowOff>68580</xdr:rowOff>
    </xdr:to>
    <xdr:pic>
      <xdr:nvPicPr>
        <xdr:cNvPr id="6" name="Imagen 7" descr="Imagen que contiene Texto&#10;&#10;Descripción generada automáticamente">
          <a:extLst>
            <a:ext uri="{FF2B5EF4-FFF2-40B4-BE49-F238E27FC236}">
              <a16:creationId xmlns:a16="http://schemas.microsoft.com/office/drawing/2014/main" id="{D03BF136-F436-49A9-A2C2-8C213019BB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122895"/>
          <a:ext cx="2860952" cy="783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122017</xdr:colOff>
      <xdr:row>1</xdr:row>
      <xdr:rowOff>58124</xdr:rowOff>
    </xdr:from>
    <xdr:to>
      <xdr:col>1</xdr:col>
      <xdr:colOff>2660658</xdr:colOff>
      <xdr:row>6</xdr:row>
      <xdr:rowOff>130629</xdr:rowOff>
    </xdr:to>
    <xdr:pic>
      <xdr:nvPicPr>
        <xdr:cNvPr id="2" name="Imagen 7" descr="Imagen que contiene Texto&#10;&#10;Descripción generada automáticamente">
          <a:extLst>
            <a:ext uri="{FF2B5EF4-FFF2-40B4-BE49-F238E27FC236}">
              <a16:creationId xmlns:a16="http://schemas.microsoft.com/office/drawing/2014/main" id="{B4FB0D8C-FA64-42A6-8F1C-17C8BBF5C8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17" y="221410"/>
          <a:ext cx="3344184" cy="888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2850-B831-6246-AA4A-9F010724049E}">
  <dimension ref="A9:I35"/>
  <sheetViews>
    <sheetView tabSelected="1" zoomScale="85" zoomScaleNormal="85" workbookViewId="0">
      <selection activeCell="C4" sqref="C4"/>
    </sheetView>
  </sheetViews>
  <sheetFormatPr baseColWidth="10" defaultColWidth="8.77734375" defaultRowHeight="17.55" customHeight="1" x14ac:dyDescent="0.3"/>
  <cols>
    <col min="1" max="1" width="5.109375" style="5" customWidth="1"/>
    <col min="2" max="2" width="41" style="7" customWidth="1"/>
    <col min="3" max="4" width="11.44140625" style="5" customWidth="1"/>
    <col min="5" max="6" width="20" style="5" customWidth="1"/>
    <col min="7" max="7" width="24.44140625" style="7" customWidth="1"/>
    <col min="8" max="8" width="23.33203125" style="7" customWidth="1"/>
    <col min="9" max="9" width="31.77734375" style="7" bestFit="1" customWidth="1"/>
    <col min="10" max="10" width="8.77734375" style="7"/>
    <col min="11" max="11" width="23.6640625" style="7" customWidth="1"/>
    <col min="12" max="12" width="18.33203125" style="7" bestFit="1" customWidth="1"/>
    <col min="13" max="16384" width="8.77734375" style="7"/>
  </cols>
  <sheetData>
    <row r="9" spans="1:9" ht="17.55" customHeight="1" x14ac:dyDescent="0.3">
      <c r="A9" s="105" t="s">
        <v>142</v>
      </c>
      <c r="B9" s="105" t="s">
        <v>143</v>
      </c>
      <c r="C9" s="105" t="s">
        <v>13</v>
      </c>
      <c r="D9" s="105" t="s">
        <v>12</v>
      </c>
      <c r="E9" s="105" t="s">
        <v>145</v>
      </c>
      <c r="F9" s="105" t="s">
        <v>144</v>
      </c>
    </row>
    <row r="10" spans="1:9" ht="17.55" customHeight="1" x14ac:dyDescent="0.3">
      <c r="A10" s="106">
        <v>1</v>
      </c>
      <c r="B10" s="107" t="s">
        <v>85</v>
      </c>
      <c r="C10" s="106"/>
      <c r="D10" s="106"/>
      <c r="E10" s="114"/>
      <c r="F10" s="114"/>
    </row>
    <row r="11" spans="1:9" ht="26.4" x14ac:dyDescent="0.3">
      <c r="A11" s="22">
        <f>+A10+0.1</f>
        <v>1.1000000000000001</v>
      </c>
      <c r="B11" s="21" t="s">
        <v>146</v>
      </c>
      <c r="C11" s="1">
        <v>1</v>
      </c>
      <c r="D11" s="1" t="s">
        <v>149</v>
      </c>
      <c r="E11" s="3">
        <f>+'Presupuesto Subestación norte'!H206</f>
        <v>0</v>
      </c>
      <c r="F11" s="23">
        <f>E11*C11</f>
        <v>0</v>
      </c>
    </row>
    <row r="12" spans="1:9" ht="26.4" x14ac:dyDescent="0.3">
      <c r="A12" s="22">
        <f>+A11+0.1</f>
        <v>1.2000000000000002</v>
      </c>
      <c r="B12" s="21" t="s">
        <v>147</v>
      </c>
      <c r="C12" s="1">
        <v>1</v>
      </c>
      <c r="D12" s="1" t="s">
        <v>149</v>
      </c>
      <c r="E12" s="3">
        <f>+'Presupuestos Dist. soterrad'!H51</f>
        <v>0</v>
      </c>
      <c r="F12" s="23">
        <f>E12*C12</f>
        <v>0</v>
      </c>
    </row>
    <row r="13" spans="1:9" ht="26.4" x14ac:dyDescent="0.3">
      <c r="A13" s="24">
        <f>+A12+0.1</f>
        <v>1.3000000000000003</v>
      </c>
      <c r="B13" s="30" t="s">
        <v>148</v>
      </c>
      <c r="C13" s="31">
        <v>1</v>
      </c>
      <c r="D13" s="31" t="s">
        <v>149</v>
      </c>
      <c r="E13" s="27">
        <f>+Iluminacion!H28</f>
        <v>0</v>
      </c>
      <c r="F13" s="28">
        <f>E13*C13</f>
        <v>0</v>
      </c>
    </row>
    <row r="14" spans="1:9" ht="17.55" customHeight="1" x14ac:dyDescent="0.3">
      <c r="A14" s="1"/>
      <c r="B14" s="14"/>
      <c r="C14" s="1"/>
      <c r="D14" s="1"/>
      <c r="E14" s="3"/>
      <c r="F14" s="3"/>
    </row>
    <row r="15" spans="1:9" ht="17.55" customHeight="1" x14ac:dyDescent="0.3">
      <c r="A15" s="1"/>
      <c r="B15" s="14"/>
      <c r="C15" s="124" t="s">
        <v>150</v>
      </c>
      <c r="D15" s="125"/>
      <c r="E15" s="125"/>
      <c r="F15" s="29">
        <f>SUM(F11:F13)</f>
        <v>0</v>
      </c>
    </row>
    <row r="16" spans="1:9" ht="17.55" customHeight="1" x14ac:dyDescent="0.3">
      <c r="E16" s="11"/>
      <c r="F16" s="11"/>
      <c r="I16" s="13"/>
    </row>
    <row r="17" spans="1:9" ht="17.55" customHeight="1" x14ac:dyDescent="0.3">
      <c r="A17" s="106">
        <v>2</v>
      </c>
      <c r="B17" s="107" t="s">
        <v>151</v>
      </c>
      <c r="C17" s="106"/>
      <c r="D17" s="106"/>
      <c r="E17" s="114"/>
      <c r="F17" s="114"/>
    </row>
    <row r="18" spans="1:9" ht="17.55" customHeight="1" x14ac:dyDescent="0.3">
      <c r="A18" s="22">
        <f>+A17+0.1</f>
        <v>2.1</v>
      </c>
      <c r="B18" s="14" t="s">
        <v>152</v>
      </c>
      <c r="C18" s="102">
        <v>10</v>
      </c>
      <c r="D18" s="15" t="s">
        <v>153</v>
      </c>
      <c r="E18" s="3"/>
      <c r="F18" s="101">
        <f>C18/100*$F$15</f>
        <v>0</v>
      </c>
    </row>
    <row r="19" spans="1:9" ht="17.55" customHeight="1" x14ac:dyDescent="0.3">
      <c r="A19" s="22">
        <f t="shared" ref="A19:A25" si="0">+A18+0.1</f>
        <v>2.2000000000000002</v>
      </c>
      <c r="B19" s="14" t="s">
        <v>191</v>
      </c>
      <c r="C19" s="103" t="s">
        <v>198</v>
      </c>
      <c r="D19" s="15" t="s">
        <v>153</v>
      </c>
      <c r="E19" s="3"/>
      <c r="F19" s="23"/>
    </row>
    <row r="20" spans="1:9" ht="17.55" customHeight="1" x14ac:dyDescent="0.3">
      <c r="A20" s="22">
        <f t="shared" si="0"/>
        <v>2.3000000000000003</v>
      </c>
      <c r="B20" s="14" t="s">
        <v>154</v>
      </c>
      <c r="C20" s="102">
        <v>2.5</v>
      </c>
      <c r="D20" s="15" t="s">
        <v>153</v>
      </c>
      <c r="E20" s="3"/>
      <c r="F20" s="23">
        <f t="shared" ref="F20:F26" si="1">C20/100*$F$15</f>
        <v>0</v>
      </c>
    </row>
    <row r="21" spans="1:9" ht="17.55" customHeight="1" x14ac:dyDescent="0.3">
      <c r="A21" s="22">
        <f t="shared" si="0"/>
        <v>2.4000000000000004</v>
      </c>
      <c r="B21" s="14" t="s">
        <v>155</v>
      </c>
      <c r="C21" s="102">
        <v>3</v>
      </c>
      <c r="D21" s="15" t="s">
        <v>153</v>
      </c>
      <c r="E21" s="3"/>
      <c r="F21" s="23">
        <f t="shared" si="1"/>
        <v>0</v>
      </c>
      <c r="I21" s="13"/>
    </row>
    <row r="22" spans="1:9" ht="17.55" customHeight="1" x14ac:dyDescent="0.3">
      <c r="A22" s="22">
        <f t="shared" si="0"/>
        <v>2.5000000000000004</v>
      </c>
      <c r="B22" s="14" t="s">
        <v>156</v>
      </c>
      <c r="C22" s="102">
        <v>0.1</v>
      </c>
      <c r="D22" s="15" t="s">
        <v>153</v>
      </c>
      <c r="E22" s="3"/>
      <c r="F22" s="23">
        <f t="shared" si="1"/>
        <v>0</v>
      </c>
    </row>
    <row r="23" spans="1:9" ht="17.55" customHeight="1" x14ac:dyDescent="0.3">
      <c r="A23" s="22">
        <f t="shared" si="0"/>
        <v>2.6000000000000005</v>
      </c>
      <c r="B23" s="14" t="s">
        <v>157</v>
      </c>
      <c r="C23" s="102">
        <v>1</v>
      </c>
      <c r="D23" s="15" t="s">
        <v>153</v>
      </c>
      <c r="E23" s="3"/>
      <c r="F23" s="23">
        <f t="shared" si="1"/>
        <v>0</v>
      </c>
      <c r="I23" s="13"/>
    </row>
    <row r="24" spans="1:9" ht="17.55" customHeight="1" x14ac:dyDescent="0.3">
      <c r="A24" s="22">
        <f t="shared" si="0"/>
        <v>2.7000000000000006</v>
      </c>
      <c r="B24" s="14" t="s">
        <v>192</v>
      </c>
      <c r="C24" s="102">
        <v>5</v>
      </c>
      <c r="D24" s="15" t="s">
        <v>153</v>
      </c>
      <c r="E24" s="3"/>
      <c r="F24" s="23">
        <f t="shared" si="1"/>
        <v>0</v>
      </c>
      <c r="I24" s="13"/>
    </row>
    <row r="25" spans="1:9" ht="17.55" customHeight="1" x14ac:dyDescent="0.3">
      <c r="A25" s="22">
        <f t="shared" si="0"/>
        <v>2.8000000000000007</v>
      </c>
      <c r="B25" s="14" t="s">
        <v>194</v>
      </c>
      <c r="C25" s="102">
        <v>5</v>
      </c>
      <c r="D25" s="15" t="s">
        <v>153</v>
      </c>
      <c r="E25" s="3"/>
      <c r="F25" s="23">
        <f t="shared" ref="F25" si="2">C25/100*$F$15</f>
        <v>0</v>
      </c>
      <c r="I25" s="13"/>
    </row>
    <row r="26" spans="1:9" ht="17.55" customHeight="1" x14ac:dyDescent="0.3">
      <c r="A26" s="24">
        <v>2.9</v>
      </c>
      <c r="B26" s="25" t="s">
        <v>193</v>
      </c>
      <c r="C26" s="104">
        <v>2.5</v>
      </c>
      <c r="D26" s="26" t="s">
        <v>153</v>
      </c>
      <c r="E26" s="27"/>
      <c r="F26" s="28">
        <f t="shared" si="1"/>
        <v>0</v>
      </c>
    </row>
    <row r="27" spans="1:9" ht="17.55" customHeight="1" x14ac:dyDescent="0.3">
      <c r="B27" s="14"/>
      <c r="C27" s="1"/>
      <c r="D27" s="15"/>
      <c r="E27" s="3"/>
      <c r="F27" s="3"/>
      <c r="I27" s="13"/>
    </row>
    <row r="28" spans="1:9" ht="17.55" customHeight="1" x14ac:dyDescent="0.3">
      <c r="C28" s="126" t="s">
        <v>158</v>
      </c>
      <c r="D28" s="126"/>
      <c r="E28" s="126"/>
      <c r="F28" s="20">
        <f>SUM(F18:F26)</f>
        <v>0</v>
      </c>
    </row>
    <row r="29" spans="1:9" s="17" customFormat="1" ht="17.55" customHeight="1" x14ac:dyDescent="0.3">
      <c r="A29" s="16"/>
      <c r="B29" s="18"/>
      <c r="C29" s="2"/>
      <c r="D29" s="2"/>
      <c r="E29" s="4"/>
      <c r="F29" s="4"/>
      <c r="I29" s="19"/>
    </row>
    <row r="30" spans="1:9" ht="17.55" customHeight="1" x14ac:dyDescent="0.3">
      <c r="C30" s="126" t="s">
        <v>158</v>
      </c>
      <c r="D30" s="126"/>
      <c r="E30" s="126"/>
      <c r="F30" s="20">
        <f>+F28+F15</f>
        <v>0</v>
      </c>
    </row>
    <row r="31" spans="1:9" s="17" customFormat="1" ht="17.55" customHeight="1" x14ac:dyDescent="0.3">
      <c r="A31" s="16"/>
      <c r="B31" s="18"/>
      <c r="C31" s="2"/>
      <c r="D31" s="2"/>
      <c r="E31" s="4"/>
      <c r="F31" s="4"/>
    </row>
    <row r="32" spans="1:9" s="17" customFormat="1" ht="17.55" customHeight="1" x14ac:dyDescent="0.3">
      <c r="A32" s="16"/>
      <c r="B32" s="18"/>
      <c r="C32" s="2"/>
      <c r="D32" s="2"/>
      <c r="E32" s="2"/>
      <c r="F32" s="49"/>
      <c r="G32" s="18"/>
    </row>
    <row r="33" spans="6:6" ht="17.55" customHeight="1" x14ac:dyDescent="0.3">
      <c r="F33" s="49"/>
    </row>
    <row r="34" spans="6:6" ht="17.55" customHeight="1" x14ac:dyDescent="0.3">
      <c r="F34" s="7"/>
    </row>
    <row r="35" spans="6:6" ht="17.55" customHeight="1" x14ac:dyDescent="0.3">
      <c r="F35" s="97"/>
    </row>
  </sheetData>
  <mergeCells count="3">
    <mergeCell ref="C15:E15"/>
    <mergeCell ref="C28:E28"/>
    <mergeCell ref="C30:E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54C2-3CE8-49C9-806B-6A0147DE30CB}">
  <dimension ref="A8:K206"/>
  <sheetViews>
    <sheetView zoomScale="85" zoomScaleNormal="85" zoomScaleSheetLayoutView="70" workbookViewId="0">
      <selection activeCell="H30" sqref="H30"/>
    </sheetView>
  </sheetViews>
  <sheetFormatPr baseColWidth="10" defaultColWidth="9.109375" defaultRowHeight="13.2" x14ac:dyDescent="0.3"/>
  <cols>
    <col min="1" max="1" width="10.109375" style="50" customWidth="1"/>
    <col min="2" max="2" width="58" style="51" customWidth="1"/>
    <col min="3" max="3" width="10.77734375" style="7" customWidth="1"/>
    <col min="4" max="4" width="10.77734375" style="5" customWidth="1"/>
    <col min="5" max="8" width="20.109375" style="49" customWidth="1"/>
    <col min="9" max="9" width="11.5546875" style="7" customWidth="1"/>
    <col min="10" max="10" width="9.6640625" style="7" bestFit="1" customWidth="1"/>
    <col min="11" max="11" width="20" style="7" customWidth="1"/>
    <col min="12" max="16384" width="9.109375" style="7"/>
  </cols>
  <sheetData>
    <row r="8" spans="1:8" ht="21" x14ac:dyDescent="0.3">
      <c r="A8" s="48" t="s">
        <v>197</v>
      </c>
      <c r="B8" s="6"/>
    </row>
    <row r="10" spans="1:8" ht="13.2" customHeight="1" x14ac:dyDescent="0.3">
      <c r="A10" s="133" t="s">
        <v>142</v>
      </c>
      <c r="B10" s="136" t="s">
        <v>143</v>
      </c>
      <c r="C10" s="139" t="s">
        <v>12</v>
      </c>
      <c r="D10" s="139" t="s">
        <v>13</v>
      </c>
      <c r="E10" s="127" t="s">
        <v>163</v>
      </c>
      <c r="F10" s="127" t="s">
        <v>164</v>
      </c>
      <c r="G10" s="127" t="s">
        <v>161</v>
      </c>
      <c r="H10" s="130" t="s">
        <v>144</v>
      </c>
    </row>
    <row r="11" spans="1:8" x14ac:dyDescent="0.3">
      <c r="A11" s="134"/>
      <c r="B11" s="137"/>
      <c r="C11" s="140"/>
      <c r="D11" s="140"/>
      <c r="E11" s="128"/>
      <c r="F11" s="128"/>
      <c r="G11" s="128"/>
      <c r="H11" s="131"/>
    </row>
    <row r="12" spans="1:8" x14ac:dyDescent="0.3">
      <c r="A12" s="135"/>
      <c r="B12" s="138"/>
      <c r="C12" s="141"/>
      <c r="D12" s="141"/>
      <c r="E12" s="129"/>
      <c r="F12" s="129"/>
      <c r="G12" s="129"/>
      <c r="H12" s="132"/>
    </row>
    <row r="13" spans="1:8" x14ac:dyDescent="0.3">
      <c r="A13" s="8"/>
      <c r="B13" s="9"/>
      <c r="C13" s="52"/>
      <c r="D13" s="52"/>
      <c r="E13" s="53"/>
      <c r="F13" s="53"/>
      <c r="G13" s="53"/>
      <c r="H13" s="53"/>
    </row>
    <row r="14" spans="1:8" s="12" customFormat="1" x14ac:dyDescent="0.3">
      <c r="A14" s="106" t="s">
        <v>165</v>
      </c>
      <c r="B14" s="107" t="s">
        <v>86</v>
      </c>
      <c r="C14" s="108"/>
      <c r="D14" s="108"/>
      <c r="E14" s="109"/>
      <c r="F14" s="109"/>
      <c r="G14" s="109"/>
      <c r="H14" s="109">
        <f>+H16+H30+H41+H56+H69+H78+H92+H101+H113+H124+H130+H143+H151</f>
        <v>0</v>
      </c>
    </row>
    <row r="15" spans="1:8" x14ac:dyDescent="0.3">
      <c r="A15" s="55"/>
      <c r="B15" s="56"/>
      <c r="C15" s="57"/>
      <c r="D15" s="57"/>
      <c r="E15" s="58"/>
      <c r="F15" s="58"/>
      <c r="G15" s="58"/>
      <c r="H15" s="58"/>
    </row>
    <row r="16" spans="1:8" s="12" customFormat="1" x14ac:dyDescent="0.3">
      <c r="A16" s="106">
        <v>1</v>
      </c>
      <c r="B16" s="107" t="s">
        <v>110</v>
      </c>
      <c r="C16" s="108"/>
      <c r="D16" s="108"/>
      <c r="E16" s="109"/>
      <c r="F16" s="109"/>
      <c r="G16" s="109"/>
      <c r="H16" s="109">
        <f>+H18+H23</f>
        <v>0</v>
      </c>
    </row>
    <row r="17" spans="1:11" x14ac:dyDescent="0.3">
      <c r="A17" s="59"/>
      <c r="B17" s="60"/>
      <c r="C17" s="34"/>
      <c r="D17" s="34"/>
      <c r="E17" s="61"/>
      <c r="F17" s="61"/>
      <c r="G17" s="61"/>
      <c r="H17" s="61"/>
    </row>
    <row r="18" spans="1:11" s="12" customFormat="1" x14ac:dyDescent="0.3">
      <c r="A18" s="106">
        <v>1.1000000000000001</v>
      </c>
      <c r="B18" s="107" t="s">
        <v>171</v>
      </c>
      <c r="C18" s="108"/>
      <c r="D18" s="108"/>
      <c r="E18" s="109"/>
      <c r="F18" s="109"/>
      <c r="G18" s="109"/>
      <c r="H18" s="109">
        <f>SUM(H19:H22)</f>
        <v>0</v>
      </c>
    </row>
    <row r="19" spans="1:11" x14ac:dyDescent="0.3">
      <c r="A19" s="45"/>
      <c r="B19" s="46"/>
      <c r="C19" s="32"/>
      <c r="D19" s="32"/>
      <c r="E19" s="63"/>
      <c r="F19" s="63"/>
      <c r="G19" s="63"/>
      <c r="H19" s="63"/>
    </row>
    <row r="20" spans="1:11" x14ac:dyDescent="0.3">
      <c r="A20" s="45" t="s">
        <v>166</v>
      </c>
      <c r="B20" s="64" t="s">
        <v>162</v>
      </c>
      <c r="C20" s="32" t="s">
        <v>14</v>
      </c>
      <c r="D20" s="35">
        <v>2</v>
      </c>
      <c r="E20" s="37"/>
      <c r="F20" s="37"/>
      <c r="G20" s="37">
        <f>+F20+E20</f>
        <v>0</v>
      </c>
      <c r="H20" s="37">
        <f>D20*G20</f>
        <v>0</v>
      </c>
      <c r="I20" s="65"/>
      <c r="K20" s="65"/>
    </row>
    <row r="21" spans="1:11" x14ac:dyDescent="0.3">
      <c r="A21" s="45" t="s">
        <v>167</v>
      </c>
      <c r="B21" s="64" t="s">
        <v>88</v>
      </c>
      <c r="C21" s="32" t="s">
        <v>14</v>
      </c>
      <c r="D21" s="35">
        <v>2</v>
      </c>
      <c r="E21" s="37"/>
      <c r="F21" s="37"/>
      <c r="G21" s="37">
        <f>+F21+E21</f>
        <v>0</v>
      </c>
      <c r="H21" s="37">
        <f t="shared" ref="H21:H27" si="0">D21*G21</f>
        <v>0</v>
      </c>
      <c r="I21" s="65"/>
      <c r="K21" s="65"/>
    </row>
    <row r="22" spans="1:11" x14ac:dyDescent="0.3">
      <c r="A22" s="45"/>
      <c r="B22" s="64"/>
      <c r="C22" s="32"/>
      <c r="D22" s="35"/>
      <c r="E22" s="37"/>
      <c r="F22" s="37"/>
      <c r="G22" s="37"/>
      <c r="H22" s="37"/>
      <c r="I22" s="65"/>
      <c r="K22" s="65"/>
    </row>
    <row r="23" spans="1:11" s="12" customFormat="1" x14ac:dyDescent="0.3">
      <c r="A23" s="106">
        <v>1.2</v>
      </c>
      <c r="B23" s="107" t="s">
        <v>18</v>
      </c>
      <c r="C23" s="108"/>
      <c r="D23" s="108"/>
      <c r="E23" s="109"/>
      <c r="F23" s="109"/>
      <c r="G23" s="109"/>
      <c r="H23" s="109">
        <f>SUM(H24:H28)</f>
        <v>0</v>
      </c>
    </row>
    <row r="24" spans="1:11" s="12" customFormat="1" x14ac:dyDescent="0.3">
      <c r="A24" s="66"/>
      <c r="B24" s="67"/>
      <c r="C24" s="33"/>
      <c r="D24" s="40"/>
      <c r="E24" s="68"/>
      <c r="F24" s="68"/>
      <c r="G24" s="68"/>
      <c r="H24" s="68"/>
      <c r="I24" s="62"/>
    </row>
    <row r="25" spans="1:11" x14ac:dyDescent="0.3">
      <c r="A25" s="45" t="s">
        <v>168</v>
      </c>
      <c r="B25" s="64" t="s">
        <v>19</v>
      </c>
      <c r="C25" s="32" t="s">
        <v>14</v>
      </c>
      <c r="D25" s="35">
        <v>2</v>
      </c>
      <c r="E25" s="37"/>
      <c r="F25" s="37"/>
      <c r="G25" s="37">
        <f t="shared" ref="G25:G27" si="1">+F25+E25</f>
        <v>0</v>
      </c>
      <c r="H25" s="37">
        <f t="shared" si="0"/>
        <v>0</v>
      </c>
      <c r="I25" s="65"/>
    </row>
    <row r="26" spans="1:11" x14ac:dyDescent="0.3">
      <c r="A26" s="45" t="s">
        <v>169</v>
      </c>
      <c r="B26" s="64" t="s">
        <v>16</v>
      </c>
      <c r="C26" s="32" t="s">
        <v>14</v>
      </c>
      <c r="D26" s="35">
        <v>2</v>
      </c>
      <c r="E26" s="37"/>
      <c r="F26" s="37"/>
      <c r="G26" s="37">
        <f t="shared" si="1"/>
        <v>0</v>
      </c>
      <c r="H26" s="37">
        <f t="shared" si="0"/>
        <v>0</v>
      </c>
      <c r="I26" s="65"/>
    </row>
    <row r="27" spans="1:11" x14ac:dyDescent="0.3">
      <c r="A27" s="45" t="s">
        <v>170</v>
      </c>
      <c r="B27" s="64" t="s">
        <v>89</v>
      </c>
      <c r="C27" s="32" t="s">
        <v>14</v>
      </c>
      <c r="D27" s="35">
        <v>1</v>
      </c>
      <c r="E27" s="37"/>
      <c r="F27" s="37"/>
      <c r="G27" s="37">
        <f t="shared" si="1"/>
        <v>0</v>
      </c>
      <c r="H27" s="37">
        <f t="shared" si="0"/>
        <v>0</v>
      </c>
      <c r="I27" s="65"/>
    </row>
    <row r="28" spans="1:11" x14ac:dyDescent="0.3">
      <c r="A28" s="45"/>
      <c r="B28" s="64"/>
      <c r="C28" s="32"/>
      <c r="D28" s="35"/>
      <c r="E28" s="37"/>
      <c r="F28" s="37"/>
      <c r="G28" s="37"/>
      <c r="H28" s="37"/>
      <c r="I28" s="65"/>
    </row>
    <row r="29" spans="1:11" x14ac:dyDescent="0.3">
      <c r="A29" s="45"/>
      <c r="B29" s="64"/>
      <c r="C29" s="32"/>
      <c r="D29" s="32"/>
      <c r="E29" s="37"/>
      <c r="F29" s="37"/>
      <c r="G29" s="37"/>
      <c r="H29" s="37"/>
      <c r="I29" s="65"/>
    </row>
    <row r="30" spans="1:11" s="12" customFormat="1" x14ac:dyDescent="0.3">
      <c r="A30" s="106">
        <v>2</v>
      </c>
      <c r="B30" s="107" t="s">
        <v>20</v>
      </c>
      <c r="C30" s="108"/>
      <c r="D30" s="108"/>
      <c r="E30" s="109"/>
      <c r="F30" s="109"/>
      <c r="G30" s="109"/>
      <c r="H30" s="109">
        <f>SUM(H31:H37)</f>
        <v>0</v>
      </c>
    </row>
    <row r="31" spans="1:11" s="12" customFormat="1" x14ac:dyDescent="0.3">
      <c r="A31" s="69"/>
      <c r="B31" s="60"/>
      <c r="C31" s="70"/>
      <c r="D31" s="120"/>
      <c r="E31" s="71"/>
      <c r="F31" s="71"/>
      <c r="G31" s="71"/>
      <c r="H31" s="71"/>
      <c r="I31" s="62"/>
    </row>
    <row r="32" spans="1:11" x14ac:dyDescent="0.3">
      <c r="A32" s="72">
        <v>2.1</v>
      </c>
      <c r="B32" s="46" t="s">
        <v>21</v>
      </c>
      <c r="C32" s="32" t="s">
        <v>14</v>
      </c>
      <c r="D32" s="35">
        <v>1</v>
      </c>
      <c r="E32" s="37"/>
      <c r="F32" s="37"/>
      <c r="G32" s="37">
        <f t="shared" ref="G32:G37" si="2">+F32+E32</f>
        <v>0</v>
      </c>
      <c r="H32" s="37">
        <f>D32*G32</f>
        <v>0</v>
      </c>
      <c r="I32" s="65"/>
    </row>
    <row r="33" spans="1:9" x14ac:dyDescent="0.3">
      <c r="A33" s="72">
        <v>2.2000000000000002</v>
      </c>
      <c r="B33" s="46" t="s">
        <v>22</v>
      </c>
      <c r="C33" s="32" t="s">
        <v>14</v>
      </c>
      <c r="D33" s="35">
        <v>1</v>
      </c>
      <c r="E33" s="37"/>
      <c r="F33" s="37"/>
      <c r="G33" s="37">
        <f t="shared" si="2"/>
        <v>0</v>
      </c>
      <c r="H33" s="37">
        <f t="shared" ref="H33:H37" si="3">D33*G33</f>
        <v>0</v>
      </c>
      <c r="I33" s="65"/>
    </row>
    <row r="34" spans="1:9" ht="26.4" x14ac:dyDescent="0.3">
      <c r="A34" s="72">
        <v>2.2999999999999998</v>
      </c>
      <c r="B34" s="64" t="s">
        <v>23</v>
      </c>
      <c r="C34" s="32" t="s">
        <v>14</v>
      </c>
      <c r="D34" s="35">
        <v>1</v>
      </c>
      <c r="E34" s="37"/>
      <c r="F34" s="37"/>
      <c r="G34" s="37">
        <f t="shared" si="2"/>
        <v>0</v>
      </c>
      <c r="H34" s="37">
        <f t="shared" si="3"/>
        <v>0</v>
      </c>
      <c r="I34" s="65"/>
    </row>
    <row r="35" spans="1:9" x14ac:dyDescent="0.3">
      <c r="A35" s="72">
        <v>2.4</v>
      </c>
      <c r="B35" s="46" t="s">
        <v>24</v>
      </c>
      <c r="C35" s="32" t="s">
        <v>14</v>
      </c>
      <c r="D35" s="35">
        <v>1</v>
      </c>
      <c r="E35" s="37"/>
      <c r="F35" s="37"/>
      <c r="G35" s="37">
        <f t="shared" si="2"/>
        <v>0</v>
      </c>
      <c r="H35" s="37">
        <f t="shared" si="3"/>
        <v>0</v>
      </c>
      <c r="I35" s="65"/>
    </row>
    <row r="36" spans="1:9" x14ac:dyDescent="0.3">
      <c r="A36" s="72">
        <v>2.5</v>
      </c>
      <c r="B36" s="46" t="s">
        <v>25</v>
      </c>
      <c r="C36" s="32" t="s">
        <v>14</v>
      </c>
      <c r="D36" s="35">
        <v>1</v>
      </c>
      <c r="E36" s="37"/>
      <c r="F36" s="37"/>
      <c r="G36" s="37">
        <f t="shared" si="2"/>
        <v>0</v>
      </c>
      <c r="H36" s="37">
        <f t="shared" si="3"/>
        <v>0</v>
      </c>
      <c r="I36" s="65"/>
    </row>
    <row r="37" spans="1:9" x14ac:dyDescent="0.3">
      <c r="A37" s="72">
        <v>2.6</v>
      </c>
      <c r="B37" s="46" t="s">
        <v>172</v>
      </c>
      <c r="C37" s="35" t="s">
        <v>1</v>
      </c>
      <c r="D37" s="35">
        <v>6</v>
      </c>
      <c r="E37" s="37"/>
      <c r="F37" s="37"/>
      <c r="G37" s="37">
        <f t="shared" si="2"/>
        <v>0</v>
      </c>
      <c r="H37" s="37">
        <f t="shared" si="3"/>
        <v>0</v>
      </c>
      <c r="I37" s="65"/>
    </row>
    <row r="38" spans="1:9" ht="26.4" x14ac:dyDescent="0.3">
      <c r="A38" s="45"/>
      <c r="B38" s="74" t="s">
        <v>31</v>
      </c>
      <c r="C38" s="32"/>
      <c r="D38" s="32"/>
      <c r="E38" s="36"/>
      <c r="F38" s="36"/>
      <c r="G38" s="36"/>
      <c r="H38" s="36"/>
      <c r="I38" s="65"/>
    </row>
    <row r="39" spans="1:9" x14ac:dyDescent="0.3">
      <c r="A39" s="45"/>
      <c r="B39" s="74"/>
      <c r="C39" s="32"/>
      <c r="D39" s="32"/>
      <c r="E39" s="36"/>
      <c r="F39" s="36"/>
      <c r="G39" s="36"/>
      <c r="H39" s="36"/>
      <c r="I39" s="65"/>
    </row>
    <row r="40" spans="1:9" x14ac:dyDescent="0.3">
      <c r="A40" s="45"/>
      <c r="B40" s="47"/>
      <c r="C40" s="32"/>
      <c r="D40" s="32"/>
      <c r="E40" s="37"/>
      <c r="F40" s="37"/>
      <c r="G40" s="37"/>
      <c r="H40" s="37"/>
      <c r="I40" s="65"/>
    </row>
    <row r="41" spans="1:9" s="12" customFormat="1" ht="26.4" x14ac:dyDescent="0.3">
      <c r="A41" s="106">
        <v>3</v>
      </c>
      <c r="B41" s="107" t="s">
        <v>26</v>
      </c>
      <c r="C41" s="108"/>
      <c r="D41" s="108"/>
      <c r="E41" s="109"/>
      <c r="F41" s="109"/>
      <c r="G41" s="109"/>
      <c r="H41" s="109">
        <f>SUM(H42:H53)</f>
        <v>0</v>
      </c>
    </row>
    <row r="42" spans="1:9" s="12" customFormat="1" x14ac:dyDescent="0.3">
      <c r="A42" s="69"/>
      <c r="B42" s="60"/>
      <c r="C42" s="70"/>
      <c r="D42" s="120"/>
      <c r="E42" s="71"/>
      <c r="F42" s="71"/>
      <c r="G42" s="71"/>
      <c r="H42" s="71"/>
      <c r="I42" s="62"/>
    </row>
    <row r="43" spans="1:9" x14ac:dyDescent="0.3">
      <c r="A43" s="72">
        <v>3.1</v>
      </c>
      <c r="B43" s="64" t="s">
        <v>27</v>
      </c>
      <c r="C43" s="35" t="s">
        <v>1</v>
      </c>
      <c r="D43" s="35">
        <v>2</v>
      </c>
      <c r="E43" s="37"/>
      <c r="F43" s="73"/>
      <c r="G43" s="37">
        <f t="shared" ref="G43:G52" si="4">+F43+E43</f>
        <v>0</v>
      </c>
      <c r="H43" s="37">
        <f>D43*G43</f>
        <v>0</v>
      </c>
      <c r="I43" s="65"/>
    </row>
    <row r="44" spans="1:9" x14ac:dyDescent="0.3">
      <c r="A44" s="72">
        <f>+A43+0.1</f>
        <v>3.2</v>
      </c>
      <c r="B44" s="64" t="s">
        <v>199</v>
      </c>
      <c r="C44" s="35" t="s">
        <v>1</v>
      </c>
      <c r="D44" s="35">
        <v>2</v>
      </c>
      <c r="E44" s="37"/>
      <c r="F44" s="73"/>
      <c r="G44" s="37">
        <f t="shared" si="4"/>
        <v>0</v>
      </c>
      <c r="H44" s="37">
        <f t="shared" ref="H44:H52" si="5">D44*G44</f>
        <v>0</v>
      </c>
      <c r="I44" s="65"/>
    </row>
    <row r="45" spans="1:9" x14ac:dyDescent="0.3">
      <c r="A45" s="72">
        <f t="shared" ref="A45:A51" si="6">+A44+0.1</f>
        <v>3.3000000000000003</v>
      </c>
      <c r="B45" s="64" t="s">
        <v>200</v>
      </c>
      <c r="C45" s="35" t="s">
        <v>1</v>
      </c>
      <c r="D45" s="35">
        <v>2</v>
      </c>
      <c r="E45" s="37"/>
      <c r="F45" s="73"/>
      <c r="G45" s="37">
        <f t="shared" si="4"/>
        <v>0</v>
      </c>
      <c r="H45" s="37">
        <f t="shared" si="5"/>
        <v>0</v>
      </c>
      <c r="I45" s="65"/>
    </row>
    <row r="46" spans="1:9" ht="26.4" x14ac:dyDescent="0.3">
      <c r="A46" s="72">
        <f t="shared" si="6"/>
        <v>3.4000000000000004</v>
      </c>
      <c r="B46" s="64" t="s">
        <v>201</v>
      </c>
      <c r="C46" s="35" t="s">
        <v>1</v>
      </c>
      <c r="D46" s="35">
        <v>6</v>
      </c>
      <c r="E46" s="37"/>
      <c r="F46" s="73"/>
      <c r="G46" s="37">
        <f t="shared" si="4"/>
        <v>0</v>
      </c>
      <c r="H46" s="37">
        <f t="shared" si="5"/>
        <v>0</v>
      </c>
      <c r="I46" s="65"/>
    </row>
    <row r="47" spans="1:9" ht="26.4" x14ac:dyDescent="0.3">
      <c r="A47" s="72">
        <f t="shared" si="6"/>
        <v>3.5000000000000004</v>
      </c>
      <c r="B47" s="64" t="s">
        <v>202</v>
      </c>
      <c r="C47" s="35" t="s">
        <v>1</v>
      </c>
      <c r="D47" s="35">
        <v>6</v>
      </c>
      <c r="E47" s="37"/>
      <c r="F47" s="73"/>
      <c r="G47" s="37">
        <f t="shared" si="4"/>
        <v>0</v>
      </c>
      <c r="H47" s="37">
        <f t="shared" si="5"/>
        <v>0</v>
      </c>
      <c r="I47" s="65"/>
    </row>
    <row r="48" spans="1:9" ht="26.4" x14ac:dyDescent="0.3">
      <c r="A48" s="72">
        <f t="shared" si="6"/>
        <v>3.6000000000000005</v>
      </c>
      <c r="B48" s="64" t="s">
        <v>203</v>
      </c>
      <c r="C48" s="35" t="s">
        <v>1</v>
      </c>
      <c r="D48" s="35">
        <v>6</v>
      </c>
      <c r="E48" s="37"/>
      <c r="F48" s="73"/>
      <c r="G48" s="37">
        <f t="shared" si="4"/>
        <v>0</v>
      </c>
      <c r="H48" s="37">
        <f t="shared" si="5"/>
        <v>0</v>
      </c>
      <c r="I48" s="65"/>
    </row>
    <row r="49" spans="1:9" x14ac:dyDescent="0.3">
      <c r="A49" s="72">
        <f t="shared" si="6"/>
        <v>3.7000000000000006</v>
      </c>
      <c r="B49" s="64" t="s">
        <v>91</v>
      </c>
      <c r="C49" s="35" t="s">
        <v>1</v>
      </c>
      <c r="D49" s="35">
        <v>2</v>
      </c>
      <c r="E49" s="37"/>
      <c r="F49" s="73"/>
      <c r="G49" s="37">
        <f t="shared" si="4"/>
        <v>0</v>
      </c>
      <c r="H49" s="37">
        <f t="shared" si="5"/>
        <v>0</v>
      </c>
      <c r="I49" s="65"/>
    </row>
    <row r="50" spans="1:9" x14ac:dyDescent="0.3">
      <c r="A50" s="72">
        <f t="shared" si="6"/>
        <v>3.8000000000000007</v>
      </c>
      <c r="B50" s="64" t="s">
        <v>204</v>
      </c>
      <c r="C50" s="35" t="s">
        <v>1</v>
      </c>
      <c r="D50" s="35">
        <v>6</v>
      </c>
      <c r="E50" s="37"/>
      <c r="F50" s="37"/>
      <c r="G50" s="37">
        <f t="shared" si="4"/>
        <v>0</v>
      </c>
      <c r="H50" s="37">
        <f t="shared" si="5"/>
        <v>0</v>
      </c>
      <c r="I50" s="65"/>
    </row>
    <row r="51" spans="1:9" x14ac:dyDescent="0.3">
      <c r="A51" s="72">
        <f t="shared" si="6"/>
        <v>3.9000000000000008</v>
      </c>
      <c r="B51" s="64" t="s">
        <v>29</v>
      </c>
      <c r="C51" s="35" t="s">
        <v>30</v>
      </c>
      <c r="D51" s="35">
        <v>2</v>
      </c>
      <c r="E51" s="37"/>
      <c r="F51" s="73"/>
      <c r="G51" s="37">
        <f t="shared" si="4"/>
        <v>0</v>
      </c>
      <c r="H51" s="37">
        <f t="shared" si="5"/>
        <v>0</v>
      </c>
      <c r="I51" s="65"/>
    </row>
    <row r="52" spans="1:9" x14ac:dyDescent="0.3">
      <c r="A52" s="45">
        <v>3.1</v>
      </c>
      <c r="B52" s="64" t="s">
        <v>205</v>
      </c>
      <c r="C52" s="35" t="s">
        <v>1</v>
      </c>
      <c r="D52" s="35">
        <v>6</v>
      </c>
      <c r="E52" s="37"/>
      <c r="F52" s="73"/>
      <c r="G52" s="37">
        <f t="shared" si="4"/>
        <v>0</v>
      </c>
      <c r="H52" s="37">
        <f t="shared" si="5"/>
        <v>0</v>
      </c>
      <c r="I52" s="65"/>
    </row>
    <row r="53" spans="1:9" ht="26.4" x14ac:dyDescent="0.3">
      <c r="A53" s="45"/>
      <c r="B53" s="74" t="s">
        <v>31</v>
      </c>
      <c r="C53" s="35"/>
      <c r="D53" s="35"/>
      <c r="E53" s="73"/>
      <c r="F53" s="73"/>
      <c r="G53" s="73"/>
      <c r="H53" s="73"/>
      <c r="I53" s="65"/>
    </row>
    <row r="54" spans="1:9" x14ac:dyDescent="0.3">
      <c r="A54" s="45"/>
      <c r="B54" s="74"/>
      <c r="C54" s="35"/>
      <c r="D54" s="35"/>
      <c r="E54" s="73"/>
      <c r="F54" s="73"/>
      <c r="G54" s="73"/>
      <c r="H54" s="73"/>
      <c r="I54" s="65"/>
    </row>
    <row r="55" spans="1:9" x14ac:dyDescent="0.3">
      <c r="A55" s="45"/>
      <c r="B55" s="47"/>
      <c r="C55" s="32"/>
      <c r="D55" s="32"/>
      <c r="E55" s="37"/>
      <c r="F55" s="37"/>
      <c r="G55" s="37"/>
      <c r="H55" s="37"/>
      <c r="I55" s="65"/>
    </row>
    <row r="56" spans="1:9" s="12" customFormat="1" ht="26.4" x14ac:dyDescent="0.3">
      <c r="A56" s="106">
        <v>4</v>
      </c>
      <c r="B56" s="107" t="s">
        <v>93</v>
      </c>
      <c r="C56" s="108"/>
      <c r="D56" s="108"/>
      <c r="E56" s="109"/>
      <c r="F56" s="109"/>
      <c r="G56" s="109"/>
      <c r="H56" s="109">
        <f>SUM(H57:H66)</f>
        <v>0</v>
      </c>
    </row>
    <row r="57" spans="1:9" s="12" customFormat="1" x14ac:dyDescent="0.3">
      <c r="A57" s="69"/>
      <c r="B57" s="60"/>
      <c r="C57" s="70"/>
      <c r="D57" s="120"/>
      <c r="E57" s="71"/>
      <c r="F57" s="71"/>
      <c r="G57" s="71"/>
      <c r="H57" s="71"/>
      <c r="I57" s="62"/>
    </row>
    <row r="58" spans="1:9" x14ac:dyDescent="0.3">
      <c r="A58" s="72">
        <v>4.0999999999999996</v>
      </c>
      <c r="B58" s="64" t="s">
        <v>94</v>
      </c>
      <c r="C58" s="35" t="s">
        <v>1</v>
      </c>
      <c r="D58" s="35">
        <v>2</v>
      </c>
      <c r="E58" s="37"/>
      <c r="F58" s="73"/>
      <c r="G58" s="37">
        <f t="shared" ref="G58:G65" si="7">+F58+E58</f>
        <v>0</v>
      </c>
      <c r="H58" s="37">
        <f>D58*G58</f>
        <v>0</v>
      </c>
      <c r="I58" s="65"/>
    </row>
    <row r="59" spans="1:9" x14ac:dyDescent="0.3">
      <c r="A59" s="72">
        <v>4.2</v>
      </c>
      <c r="B59" s="64" t="s">
        <v>95</v>
      </c>
      <c r="C59" s="35" t="s">
        <v>1</v>
      </c>
      <c r="D59" s="35">
        <v>2</v>
      </c>
      <c r="E59" s="37"/>
      <c r="F59" s="73"/>
      <c r="G59" s="37">
        <f t="shared" si="7"/>
        <v>0</v>
      </c>
      <c r="H59" s="37">
        <f t="shared" ref="H59:H65" si="8">D59*G59</f>
        <v>0</v>
      </c>
      <c r="I59" s="65"/>
    </row>
    <row r="60" spans="1:9" x14ac:dyDescent="0.3">
      <c r="A60" s="72">
        <v>4.3</v>
      </c>
      <c r="B60" s="64" t="s">
        <v>96</v>
      </c>
      <c r="C60" s="35" t="s">
        <v>1</v>
      </c>
      <c r="D60" s="35">
        <v>2</v>
      </c>
      <c r="E60" s="37"/>
      <c r="F60" s="73"/>
      <c r="G60" s="37">
        <f t="shared" si="7"/>
        <v>0</v>
      </c>
      <c r="H60" s="37">
        <f t="shared" si="8"/>
        <v>0</v>
      </c>
      <c r="I60" s="65"/>
    </row>
    <row r="61" spans="1:9" ht="26.4" x14ac:dyDescent="0.3">
      <c r="A61" s="72">
        <v>4.4000000000000004</v>
      </c>
      <c r="B61" s="64" t="s">
        <v>206</v>
      </c>
      <c r="C61" s="35" t="s">
        <v>1</v>
      </c>
      <c r="D61" s="35">
        <v>6</v>
      </c>
      <c r="E61" s="37"/>
      <c r="F61" s="73"/>
      <c r="G61" s="37">
        <f t="shared" si="7"/>
        <v>0</v>
      </c>
      <c r="H61" s="37">
        <f t="shared" si="8"/>
        <v>0</v>
      </c>
      <c r="I61" s="65"/>
    </row>
    <row r="62" spans="1:9" ht="26.4" x14ac:dyDescent="0.3">
      <c r="A62" s="72">
        <v>4.5</v>
      </c>
      <c r="B62" s="64" t="s">
        <v>90</v>
      </c>
      <c r="C62" s="35" t="s">
        <v>1</v>
      </c>
      <c r="D62" s="35">
        <v>8</v>
      </c>
      <c r="E62" s="37"/>
      <c r="F62" s="73"/>
      <c r="G62" s="37">
        <f t="shared" si="7"/>
        <v>0</v>
      </c>
      <c r="H62" s="37">
        <f t="shared" si="8"/>
        <v>0</v>
      </c>
      <c r="I62" s="65"/>
    </row>
    <row r="63" spans="1:9" x14ac:dyDescent="0.3">
      <c r="A63" s="72">
        <v>4.5999999999999996</v>
      </c>
      <c r="B63" s="64" t="s">
        <v>97</v>
      </c>
      <c r="C63" s="35" t="s">
        <v>1</v>
      </c>
      <c r="D63" s="35">
        <v>2</v>
      </c>
      <c r="E63" s="37"/>
      <c r="F63" s="73"/>
      <c r="G63" s="37">
        <f t="shared" si="7"/>
        <v>0</v>
      </c>
      <c r="H63" s="37">
        <f t="shared" si="8"/>
        <v>0</v>
      </c>
      <c r="I63" s="65"/>
    </row>
    <row r="64" spans="1:9" x14ac:dyDescent="0.3">
      <c r="A64" s="72">
        <v>4.7</v>
      </c>
      <c r="B64" s="64" t="s">
        <v>98</v>
      </c>
      <c r="C64" s="35" t="s">
        <v>1</v>
      </c>
      <c r="D64" s="35">
        <v>30</v>
      </c>
      <c r="E64" s="37"/>
      <c r="F64" s="73"/>
      <c r="G64" s="37">
        <f t="shared" si="7"/>
        <v>0</v>
      </c>
      <c r="H64" s="37">
        <f t="shared" si="8"/>
        <v>0</v>
      </c>
      <c r="I64" s="65"/>
    </row>
    <row r="65" spans="1:9" x14ac:dyDescent="0.3">
      <c r="A65" s="72">
        <v>4.8</v>
      </c>
      <c r="B65" s="64" t="s">
        <v>92</v>
      </c>
      <c r="C65" s="35" t="s">
        <v>1</v>
      </c>
      <c r="D65" s="35">
        <v>6</v>
      </c>
      <c r="E65" s="37"/>
      <c r="F65" s="37"/>
      <c r="G65" s="37">
        <f t="shared" si="7"/>
        <v>0</v>
      </c>
      <c r="H65" s="37">
        <f t="shared" si="8"/>
        <v>0</v>
      </c>
      <c r="I65" s="65"/>
    </row>
    <row r="66" spans="1:9" ht="26.4" x14ac:dyDescent="0.3">
      <c r="A66" s="45"/>
      <c r="B66" s="74" t="s">
        <v>31</v>
      </c>
      <c r="C66" s="35"/>
      <c r="D66" s="35"/>
      <c r="E66" s="73"/>
      <c r="F66" s="73"/>
      <c r="G66" s="73"/>
      <c r="H66" s="73"/>
      <c r="I66" s="65"/>
    </row>
    <row r="67" spans="1:9" x14ac:dyDescent="0.3">
      <c r="A67" s="45"/>
      <c r="B67" s="74"/>
      <c r="C67" s="35"/>
      <c r="D67" s="35"/>
      <c r="E67" s="73"/>
      <c r="F67" s="73"/>
      <c r="G67" s="73"/>
      <c r="H67" s="73"/>
      <c r="I67" s="65"/>
    </row>
    <row r="68" spans="1:9" x14ac:dyDescent="0.3">
      <c r="A68" s="45"/>
      <c r="B68" s="67"/>
      <c r="C68" s="35"/>
      <c r="D68" s="35"/>
      <c r="E68" s="44"/>
      <c r="F68" s="44"/>
      <c r="G68" s="44"/>
      <c r="H68" s="44"/>
      <c r="I68" s="65"/>
    </row>
    <row r="69" spans="1:9" s="12" customFormat="1" x14ac:dyDescent="0.3">
      <c r="A69" s="106">
        <v>5</v>
      </c>
      <c r="B69" s="107" t="s">
        <v>99</v>
      </c>
      <c r="C69" s="108"/>
      <c r="D69" s="108"/>
      <c r="E69" s="109"/>
      <c r="F69" s="109"/>
      <c r="G69" s="109"/>
      <c r="H69" s="109">
        <f>SUM(H71:H74)</f>
        <v>0</v>
      </c>
    </row>
    <row r="70" spans="1:9" s="12" customFormat="1" x14ac:dyDescent="0.3">
      <c r="A70" s="69"/>
      <c r="B70" s="60"/>
      <c r="C70" s="70"/>
      <c r="D70" s="120"/>
      <c r="E70" s="71"/>
      <c r="F70" s="71"/>
      <c r="G70" s="71"/>
      <c r="H70" s="71"/>
      <c r="I70" s="62"/>
    </row>
    <row r="71" spans="1:9" ht="26.4" x14ac:dyDescent="0.3">
      <c r="A71" s="72">
        <v>5.0999999999999996</v>
      </c>
      <c r="B71" s="64" t="s">
        <v>207</v>
      </c>
      <c r="C71" s="35" t="s">
        <v>32</v>
      </c>
      <c r="D71" s="35">
        <v>1</v>
      </c>
      <c r="E71" s="37"/>
      <c r="F71" s="73"/>
      <c r="G71" s="37">
        <f t="shared" ref="G71:G74" si="9">+F71+E71</f>
        <v>0</v>
      </c>
      <c r="H71" s="37">
        <f t="shared" ref="H71:H74" si="10">D71*G71</f>
        <v>0</v>
      </c>
      <c r="I71" s="65"/>
    </row>
    <row r="72" spans="1:9" x14ac:dyDescent="0.3">
      <c r="A72" s="72">
        <v>5.2</v>
      </c>
      <c r="B72" s="64" t="s">
        <v>208</v>
      </c>
      <c r="C72" s="35" t="s">
        <v>2</v>
      </c>
      <c r="D72" s="35">
        <f>75*3*2</f>
        <v>450</v>
      </c>
      <c r="E72" s="37"/>
      <c r="F72" s="73"/>
      <c r="G72" s="37">
        <f t="shared" si="9"/>
        <v>0</v>
      </c>
      <c r="H72" s="37">
        <f t="shared" si="10"/>
        <v>0</v>
      </c>
      <c r="I72" s="65"/>
    </row>
    <row r="73" spans="1:9" x14ac:dyDescent="0.3">
      <c r="A73" s="72">
        <v>5.3</v>
      </c>
      <c r="B73" s="64" t="s">
        <v>100</v>
      </c>
      <c r="C73" s="35" t="s">
        <v>1</v>
      </c>
      <c r="D73" s="35">
        <v>12</v>
      </c>
      <c r="E73" s="37"/>
      <c r="F73" s="73"/>
      <c r="G73" s="37">
        <f t="shared" si="9"/>
        <v>0</v>
      </c>
      <c r="H73" s="37">
        <f t="shared" si="10"/>
        <v>0</v>
      </c>
      <c r="I73" s="65"/>
    </row>
    <row r="74" spans="1:9" x14ac:dyDescent="0.3">
      <c r="A74" s="72">
        <v>5.4</v>
      </c>
      <c r="B74" s="64" t="s">
        <v>101</v>
      </c>
      <c r="C74" s="35" t="s">
        <v>1</v>
      </c>
      <c r="D74" s="35">
        <v>3</v>
      </c>
      <c r="E74" s="37"/>
      <c r="F74" s="73"/>
      <c r="G74" s="37">
        <f t="shared" si="9"/>
        <v>0</v>
      </c>
      <c r="H74" s="37">
        <f t="shared" si="10"/>
        <v>0</v>
      </c>
      <c r="I74" s="65"/>
    </row>
    <row r="75" spans="1:9" ht="26.4" x14ac:dyDescent="0.3">
      <c r="A75" s="45"/>
      <c r="B75" s="74" t="s">
        <v>31</v>
      </c>
      <c r="C75" s="35"/>
      <c r="D75" s="35"/>
      <c r="E75" s="73"/>
      <c r="F75" s="73"/>
      <c r="G75" s="73"/>
      <c r="H75" s="73"/>
      <c r="I75" s="65"/>
    </row>
    <row r="76" spans="1:9" x14ac:dyDescent="0.3">
      <c r="A76" s="45"/>
      <c r="B76" s="74"/>
      <c r="C76" s="35"/>
      <c r="D76" s="35"/>
      <c r="E76" s="73"/>
      <c r="F76" s="73"/>
      <c r="G76" s="73"/>
      <c r="H76" s="73"/>
      <c r="I76" s="65"/>
    </row>
    <row r="77" spans="1:9" x14ac:dyDescent="0.3">
      <c r="A77" s="45"/>
      <c r="B77" s="74"/>
      <c r="C77" s="35"/>
      <c r="D77" s="35"/>
      <c r="E77" s="73"/>
      <c r="F77" s="73"/>
      <c r="G77" s="73"/>
      <c r="H77" s="73"/>
      <c r="I77" s="65"/>
    </row>
    <row r="78" spans="1:9" s="12" customFormat="1" ht="26.4" x14ac:dyDescent="0.3">
      <c r="A78" s="106">
        <v>6</v>
      </c>
      <c r="B78" s="107" t="s">
        <v>129</v>
      </c>
      <c r="C78" s="108"/>
      <c r="D78" s="108"/>
      <c r="E78" s="109"/>
      <c r="F78" s="109"/>
      <c r="G78" s="109"/>
      <c r="H78" s="109">
        <f>SUM(H79:H89)</f>
        <v>0</v>
      </c>
    </row>
    <row r="79" spans="1:9" s="12" customFormat="1" x14ac:dyDescent="0.3">
      <c r="A79" s="69"/>
      <c r="B79" s="60"/>
      <c r="C79" s="70"/>
      <c r="D79" s="120"/>
      <c r="E79" s="71"/>
      <c r="F79" s="71"/>
      <c r="G79" s="71"/>
      <c r="H79" s="71"/>
      <c r="I79" s="62"/>
    </row>
    <row r="80" spans="1:9" ht="79.2" x14ac:dyDescent="0.3">
      <c r="A80" s="72">
        <v>6.1</v>
      </c>
      <c r="B80" s="64" t="s">
        <v>128</v>
      </c>
      <c r="C80" s="35" t="s">
        <v>14</v>
      </c>
      <c r="D80" s="35">
        <v>2</v>
      </c>
      <c r="E80" s="37"/>
      <c r="F80" s="36"/>
      <c r="G80" s="37">
        <f t="shared" ref="G80:G81" si="11">+F80+E80</f>
        <v>0</v>
      </c>
      <c r="H80" s="37">
        <f t="shared" ref="H80:H81" si="12">D80*G80</f>
        <v>0</v>
      </c>
      <c r="I80" s="65"/>
    </row>
    <row r="81" spans="1:9" ht="66" customHeight="1" x14ac:dyDescent="0.3">
      <c r="A81" s="72">
        <v>6.2</v>
      </c>
      <c r="B81" s="64" t="s">
        <v>33</v>
      </c>
      <c r="C81" s="35" t="s">
        <v>14</v>
      </c>
      <c r="D81" s="35">
        <v>2</v>
      </c>
      <c r="E81" s="37"/>
      <c r="F81" s="36"/>
      <c r="G81" s="37">
        <f t="shared" si="11"/>
        <v>0</v>
      </c>
      <c r="H81" s="37">
        <f t="shared" si="12"/>
        <v>0</v>
      </c>
      <c r="I81" s="65"/>
    </row>
    <row r="82" spans="1:9" ht="26.4" x14ac:dyDescent="0.3">
      <c r="A82" s="45"/>
      <c r="B82" s="64" t="s">
        <v>34</v>
      </c>
      <c r="C82" s="35"/>
      <c r="D82" s="35"/>
      <c r="E82" s="36"/>
      <c r="F82" s="36"/>
      <c r="G82" s="36"/>
      <c r="H82" s="36"/>
      <c r="I82" s="65"/>
    </row>
    <row r="83" spans="1:9" ht="26.4" x14ac:dyDescent="0.3">
      <c r="A83" s="45"/>
      <c r="B83" s="64" t="s">
        <v>35</v>
      </c>
      <c r="C83" s="35"/>
      <c r="D83" s="35"/>
      <c r="E83" s="36"/>
      <c r="F83" s="36"/>
      <c r="G83" s="36"/>
      <c r="H83" s="36"/>
      <c r="I83" s="65"/>
    </row>
    <row r="84" spans="1:9" ht="26.4" x14ac:dyDescent="0.3">
      <c r="A84" s="45"/>
      <c r="B84" s="64" t="s">
        <v>36</v>
      </c>
      <c r="C84" s="35"/>
      <c r="D84" s="35"/>
      <c r="E84" s="36"/>
      <c r="F84" s="36"/>
      <c r="G84" s="36"/>
      <c r="H84" s="36"/>
      <c r="I84" s="65"/>
    </row>
    <row r="85" spans="1:9" x14ac:dyDescent="0.3">
      <c r="A85" s="72">
        <v>6.3</v>
      </c>
      <c r="B85" s="64" t="s">
        <v>37</v>
      </c>
      <c r="C85" s="35" t="s">
        <v>14</v>
      </c>
      <c r="D85" s="35">
        <v>2</v>
      </c>
      <c r="E85" s="37"/>
      <c r="F85" s="36"/>
      <c r="G85" s="37">
        <f t="shared" ref="G85:G88" si="13">+F85+E85</f>
        <v>0</v>
      </c>
      <c r="H85" s="37">
        <f t="shared" ref="H85:H88" si="14">D85*G85</f>
        <v>0</v>
      </c>
      <c r="I85" s="65"/>
    </row>
    <row r="86" spans="1:9" x14ac:dyDescent="0.3">
      <c r="A86" s="72">
        <v>6.4</v>
      </c>
      <c r="B86" s="64" t="s">
        <v>38</v>
      </c>
      <c r="C86" s="35" t="s">
        <v>14</v>
      </c>
      <c r="D86" s="35">
        <v>2</v>
      </c>
      <c r="E86" s="37"/>
      <c r="F86" s="36"/>
      <c r="G86" s="37">
        <f t="shared" si="13"/>
        <v>0</v>
      </c>
      <c r="H86" s="37">
        <f t="shared" si="14"/>
        <v>0</v>
      </c>
      <c r="I86" s="65"/>
    </row>
    <row r="87" spans="1:9" x14ac:dyDescent="0.3">
      <c r="A87" s="72">
        <v>6.5</v>
      </c>
      <c r="B87" s="64" t="s">
        <v>39</v>
      </c>
      <c r="C87" s="35" t="s">
        <v>14</v>
      </c>
      <c r="D87" s="35">
        <v>2</v>
      </c>
      <c r="E87" s="37"/>
      <c r="F87" s="36"/>
      <c r="G87" s="37">
        <f t="shared" si="13"/>
        <v>0</v>
      </c>
      <c r="H87" s="37">
        <f t="shared" si="14"/>
        <v>0</v>
      </c>
      <c r="I87" s="65"/>
    </row>
    <row r="88" spans="1:9" x14ac:dyDescent="0.3">
      <c r="A88" s="72">
        <v>6.6</v>
      </c>
      <c r="B88" s="64" t="s">
        <v>102</v>
      </c>
      <c r="C88" s="35" t="s">
        <v>14</v>
      </c>
      <c r="D88" s="35">
        <v>2</v>
      </c>
      <c r="E88" s="37"/>
      <c r="F88" s="36"/>
      <c r="G88" s="37">
        <f t="shared" si="13"/>
        <v>0</v>
      </c>
      <c r="H88" s="37">
        <f t="shared" si="14"/>
        <v>0</v>
      </c>
      <c r="I88" s="65"/>
    </row>
    <row r="89" spans="1:9" x14ac:dyDescent="0.3">
      <c r="A89" s="45"/>
      <c r="B89" s="75" t="s">
        <v>40</v>
      </c>
      <c r="C89" s="35"/>
      <c r="D89" s="35"/>
      <c r="E89" s="36"/>
      <c r="F89" s="36"/>
      <c r="G89" s="36"/>
      <c r="H89" s="36"/>
      <c r="I89" s="65"/>
    </row>
    <row r="90" spans="1:9" x14ac:dyDescent="0.3">
      <c r="A90" s="38"/>
      <c r="B90" s="39"/>
      <c r="C90" s="40"/>
      <c r="D90" s="40"/>
      <c r="E90" s="76"/>
      <c r="F90" s="76"/>
      <c r="G90" s="76"/>
      <c r="H90" s="76"/>
      <c r="I90" s="65"/>
    </row>
    <row r="91" spans="1:9" x14ac:dyDescent="0.3">
      <c r="A91" s="45"/>
      <c r="B91" s="75"/>
      <c r="C91" s="35"/>
      <c r="D91" s="35"/>
      <c r="E91" s="44"/>
      <c r="F91" s="44"/>
      <c r="G91" s="44"/>
      <c r="H91" s="44"/>
      <c r="I91" s="65"/>
    </row>
    <row r="92" spans="1:9" s="12" customFormat="1" x14ac:dyDescent="0.3">
      <c r="A92" s="106">
        <v>7</v>
      </c>
      <c r="B92" s="107" t="s">
        <v>103</v>
      </c>
      <c r="C92" s="108"/>
      <c r="D92" s="108"/>
      <c r="E92" s="109"/>
      <c r="F92" s="109"/>
      <c r="G92" s="109"/>
      <c r="H92" s="109">
        <f>SUM(H93:H97)</f>
        <v>0</v>
      </c>
    </row>
    <row r="93" spans="1:9" s="12" customFormat="1" x14ac:dyDescent="0.3">
      <c r="A93" s="69"/>
      <c r="B93" s="60"/>
      <c r="C93" s="70"/>
      <c r="D93" s="120"/>
      <c r="E93" s="71"/>
      <c r="F93" s="71"/>
      <c r="G93" s="71"/>
      <c r="H93" s="71"/>
      <c r="I93" s="62"/>
    </row>
    <row r="94" spans="1:9" ht="52.8" x14ac:dyDescent="0.3">
      <c r="A94" s="72">
        <v>7.1</v>
      </c>
      <c r="B94" s="75" t="s">
        <v>159</v>
      </c>
      <c r="C94" s="35" t="s">
        <v>14</v>
      </c>
      <c r="D94" s="35">
        <v>1</v>
      </c>
      <c r="E94" s="36"/>
      <c r="F94" s="36"/>
      <c r="G94" s="36"/>
      <c r="H94" s="37">
        <f t="shared" ref="H94:H97" si="15">D94*G94</f>
        <v>0</v>
      </c>
      <c r="I94" s="65"/>
    </row>
    <row r="95" spans="1:9" ht="66" x14ac:dyDescent="0.3">
      <c r="A95" s="72">
        <v>7.2</v>
      </c>
      <c r="B95" s="75" t="s">
        <v>160</v>
      </c>
      <c r="C95" s="35" t="s">
        <v>14</v>
      </c>
      <c r="D95" s="35">
        <v>1</v>
      </c>
      <c r="E95" s="37"/>
      <c r="F95" s="36"/>
      <c r="G95" s="73"/>
      <c r="H95" s="37">
        <f t="shared" si="15"/>
        <v>0</v>
      </c>
      <c r="I95" s="65"/>
    </row>
    <row r="96" spans="1:9" x14ac:dyDescent="0.3">
      <c r="A96" s="72">
        <v>7.3</v>
      </c>
      <c r="B96" s="64" t="s">
        <v>102</v>
      </c>
      <c r="C96" s="35" t="s">
        <v>1</v>
      </c>
      <c r="D96" s="35">
        <v>1</v>
      </c>
      <c r="E96" s="37"/>
      <c r="F96" s="36"/>
      <c r="G96" s="73"/>
      <c r="H96" s="37">
        <f t="shared" si="15"/>
        <v>0</v>
      </c>
      <c r="I96" s="65"/>
    </row>
    <row r="97" spans="1:9" x14ac:dyDescent="0.3">
      <c r="A97" s="45"/>
      <c r="B97" s="64" t="s">
        <v>104</v>
      </c>
      <c r="C97" s="35" t="s">
        <v>1</v>
      </c>
      <c r="D97" s="35">
        <v>1</v>
      </c>
      <c r="E97" s="37"/>
      <c r="F97" s="36"/>
      <c r="G97" s="73"/>
      <c r="H97" s="37">
        <f t="shared" si="15"/>
        <v>0</v>
      </c>
      <c r="I97" s="65"/>
    </row>
    <row r="98" spans="1:9" x14ac:dyDescent="0.3">
      <c r="A98" s="45"/>
      <c r="B98" s="74" t="s">
        <v>40</v>
      </c>
      <c r="C98" s="35"/>
      <c r="D98" s="35"/>
      <c r="E98" s="36"/>
      <c r="F98" s="36"/>
      <c r="G98" s="36"/>
      <c r="H98" s="36"/>
      <c r="I98" s="65"/>
    </row>
    <row r="99" spans="1:9" x14ac:dyDescent="0.3">
      <c r="A99" s="77"/>
      <c r="B99" s="9"/>
      <c r="C99" s="52"/>
      <c r="D99" s="8"/>
      <c r="E99" s="53"/>
      <c r="F99" s="53"/>
      <c r="G99" s="53"/>
      <c r="H99" s="53"/>
      <c r="I99" s="65"/>
    </row>
    <row r="100" spans="1:9" x14ac:dyDescent="0.3">
      <c r="A100" s="38"/>
      <c r="B100" s="41"/>
      <c r="C100" s="40"/>
      <c r="D100" s="40"/>
      <c r="E100" s="76"/>
      <c r="F100" s="76"/>
      <c r="G100" s="76"/>
      <c r="H100" s="76"/>
      <c r="I100" s="65"/>
    </row>
    <row r="101" spans="1:9" s="12" customFormat="1" ht="26.4" x14ac:dyDescent="0.3">
      <c r="A101" s="106">
        <v>8</v>
      </c>
      <c r="B101" s="107" t="s">
        <v>41</v>
      </c>
      <c r="C101" s="108"/>
      <c r="D101" s="108"/>
      <c r="E101" s="109"/>
      <c r="F101" s="109"/>
      <c r="G101" s="109"/>
      <c r="H101" s="109">
        <f>SUM(H103:H110)</f>
        <v>0</v>
      </c>
    </row>
    <row r="102" spans="1:9" s="12" customFormat="1" x14ac:dyDescent="0.3">
      <c r="A102" s="69"/>
      <c r="B102" s="60"/>
      <c r="C102" s="70"/>
      <c r="D102" s="120"/>
      <c r="E102" s="71"/>
      <c r="F102" s="71"/>
      <c r="G102" s="71"/>
      <c r="H102" s="71"/>
      <c r="I102" s="62"/>
    </row>
    <row r="103" spans="1:9" ht="92.4" x14ac:dyDescent="0.3">
      <c r="A103" s="72">
        <v>8.1</v>
      </c>
      <c r="B103" s="64" t="s">
        <v>130</v>
      </c>
      <c r="C103" s="35" t="s">
        <v>14</v>
      </c>
      <c r="D103" s="35">
        <v>2</v>
      </c>
      <c r="E103" s="37"/>
      <c r="F103" s="36"/>
      <c r="G103" s="37">
        <f t="shared" ref="G103:G109" si="16">+F103+E103</f>
        <v>0</v>
      </c>
      <c r="H103" s="37">
        <f>D103*G103</f>
        <v>0</v>
      </c>
      <c r="I103" s="65"/>
    </row>
    <row r="104" spans="1:9" ht="79.2" x14ac:dyDescent="0.3">
      <c r="A104" s="72">
        <v>8.1999999999999993</v>
      </c>
      <c r="B104" s="64" t="s">
        <v>131</v>
      </c>
      <c r="C104" s="35" t="s">
        <v>14</v>
      </c>
      <c r="D104" s="35">
        <v>2</v>
      </c>
      <c r="E104" s="37"/>
      <c r="F104" s="36"/>
      <c r="G104" s="37">
        <f t="shared" si="16"/>
        <v>0</v>
      </c>
      <c r="H104" s="37">
        <f t="shared" ref="H104:H109" si="17">D104*G104</f>
        <v>0</v>
      </c>
      <c r="I104" s="65"/>
    </row>
    <row r="105" spans="1:9" ht="39.6" x14ac:dyDescent="0.3">
      <c r="A105" s="72">
        <v>8.3000000000000007</v>
      </c>
      <c r="B105" s="64" t="s">
        <v>132</v>
      </c>
      <c r="C105" s="35" t="s">
        <v>14</v>
      </c>
      <c r="D105" s="35">
        <v>2</v>
      </c>
      <c r="E105" s="37"/>
      <c r="F105" s="36"/>
      <c r="G105" s="37">
        <f t="shared" si="16"/>
        <v>0</v>
      </c>
      <c r="H105" s="37">
        <f t="shared" si="17"/>
        <v>0</v>
      </c>
      <c r="I105" s="65"/>
    </row>
    <row r="106" spans="1:9" x14ac:dyDescent="0.3">
      <c r="A106" s="72">
        <v>8.4</v>
      </c>
      <c r="B106" s="64" t="s">
        <v>37</v>
      </c>
      <c r="C106" s="35" t="s">
        <v>1</v>
      </c>
      <c r="D106" s="35">
        <v>2</v>
      </c>
      <c r="E106" s="37"/>
      <c r="F106" s="36"/>
      <c r="G106" s="37">
        <f t="shared" si="16"/>
        <v>0</v>
      </c>
      <c r="H106" s="37">
        <f t="shared" si="17"/>
        <v>0</v>
      </c>
      <c r="I106" s="65"/>
    </row>
    <row r="107" spans="1:9" x14ac:dyDescent="0.3">
      <c r="A107" s="72">
        <v>8.5</v>
      </c>
      <c r="B107" s="64" t="s">
        <v>38</v>
      </c>
      <c r="C107" s="35" t="s">
        <v>1</v>
      </c>
      <c r="D107" s="35">
        <v>2</v>
      </c>
      <c r="E107" s="37"/>
      <c r="F107" s="36"/>
      <c r="G107" s="37">
        <f t="shared" si="16"/>
        <v>0</v>
      </c>
      <c r="H107" s="37">
        <f t="shared" si="17"/>
        <v>0</v>
      </c>
      <c r="I107" s="65"/>
    </row>
    <row r="108" spans="1:9" x14ac:dyDescent="0.3">
      <c r="A108" s="72">
        <v>8.6</v>
      </c>
      <c r="B108" s="64" t="s">
        <v>39</v>
      </c>
      <c r="C108" s="35" t="s">
        <v>1</v>
      </c>
      <c r="D108" s="35">
        <v>2</v>
      </c>
      <c r="E108" s="37"/>
      <c r="F108" s="36"/>
      <c r="G108" s="37">
        <f t="shared" si="16"/>
        <v>0</v>
      </c>
      <c r="H108" s="37">
        <f t="shared" si="17"/>
        <v>0</v>
      </c>
      <c r="I108" s="65"/>
    </row>
    <row r="109" spans="1:9" x14ac:dyDescent="0.3">
      <c r="A109" s="72">
        <v>8.6999999999999993</v>
      </c>
      <c r="B109" s="64" t="s">
        <v>102</v>
      </c>
      <c r="C109" s="35" t="s">
        <v>1</v>
      </c>
      <c r="D109" s="35">
        <v>2</v>
      </c>
      <c r="E109" s="37"/>
      <c r="F109" s="36"/>
      <c r="G109" s="37">
        <f t="shared" si="16"/>
        <v>0</v>
      </c>
      <c r="H109" s="37">
        <f t="shared" si="17"/>
        <v>0</v>
      </c>
      <c r="I109" s="65"/>
    </row>
    <row r="110" spans="1:9" x14ac:dyDescent="0.3">
      <c r="A110" s="45"/>
      <c r="B110" s="74" t="s">
        <v>40</v>
      </c>
      <c r="C110" s="35"/>
      <c r="D110" s="35"/>
      <c r="E110" s="36"/>
      <c r="F110" s="36"/>
      <c r="G110" s="36"/>
      <c r="H110" s="37"/>
      <c r="I110" s="65"/>
    </row>
    <row r="111" spans="1:9" x14ac:dyDescent="0.3">
      <c r="A111" s="45"/>
      <c r="B111" s="74"/>
      <c r="C111" s="35"/>
      <c r="D111" s="35"/>
      <c r="E111" s="36"/>
      <c r="F111" s="36"/>
      <c r="G111" s="36"/>
      <c r="H111" s="37"/>
      <c r="I111" s="65"/>
    </row>
    <row r="112" spans="1:9" x14ac:dyDescent="0.3">
      <c r="A112" s="77"/>
      <c r="B112" s="9"/>
      <c r="C112" s="52"/>
      <c r="D112" s="8"/>
      <c r="E112" s="53"/>
      <c r="F112" s="53"/>
      <c r="G112" s="53"/>
      <c r="H112" s="53"/>
      <c r="I112" s="65"/>
    </row>
    <row r="113" spans="1:9" s="12" customFormat="1" x14ac:dyDescent="0.3">
      <c r="A113" s="106">
        <v>9</v>
      </c>
      <c r="B113" s="107" t="s">
        <v>42</v>
      </c>
      <c r="C113" s="108"/>
      <c r="D113" s="108"/>
      <c r="E113" s="109"/>
      <c r="F113" s="109"/>
      <c r="G113" s="109"/>
      <c r="H113" s="109">
        <f>SUM(H114:H121)</f>
        <v>0</v>
      </c>
    </row>
    <row r="114" spans="1:9" x14ac:dyDescent="0.3">
      <c r="A114" s="45"/>
      <c r="B114" s="9"/>
      <c r="C114" s="35"/>
      <c r="D114" s="35"/>
      <c r="E114" s="44"/>
      <c r="F114" s="44"/>
      <c r="G114" s="44"/>
      <c r="H114" s="44"/>
      <c r="I114" s="65"/>
    </row>
    <row r="115" spans="1:9" ht="39.6" x14ac:dyDescent="0.3">
      <c r="A115" s="72">
        <v>9.1</v>
      </c>
      <c r="B115" s="46" t="s">
        <v>124</v>
      </c>
      <c r="C115" s="35" t="s">
        <v>43</v>
      </c>
      <c r="D115" s="35">
        <v>1</v>
      </c>
      <c r="E115" s="37"/>
      <c r="F115" s="73"/>
      <c r="G115" s="37">
        <f t="shared" ref="G115:G120" si="18">+F115+E115</f>
        <v>0</v>
      </c>
      <c r="H115" s="37">
        <f>D115*G115</f>
        <v>0</v>
      </c>
      <c r="I115" s="65"/>
    </row>
    <row r="116" spans="1:9" x14ac:dyDescent="0.3">
      <c r="A116" s="72">
        <v>9.1999999999999993</v>
      </c>
      <c r="B116" s="64" t="s">
        <v>44</v>
      </c>
      <c r="C116" s="35" t="s">
        <v>43</v>
      </c>
      <c r="D116" s="35">
        <v>1</v>
      </c>
      <c r="E116" s="37"/>
      <c r="F116" s="73"/>
      <c r="G116" s="37">
        <f t="shared" si="18"/>
        <v>0</v>
      </c>
      <c r="H116" s="37">
        <f t="shared" ref="H116:H120" si="19">D116*G116</f>
        <v>0</v>
      </c>
      <c r="I116" s="65"/>
    </row>
    <row r="117" spans="1:9" ht="26.4" x14ac:dyDescent="0.3">
      <c r="A117" s="72">
        <v>9.3000000000000007</v>
      </c>
      <c r="B117" s="64" t="s">
        <v>125</v>
      </c>
      <c r="C117" s="35" t="s">
        <v>2</v>
      </c>
      <c r="D117" s="35">
        <v>800</v>
      </c>
      <c r="E117" s="37"/>
      <c r="F117" s="73"/>
      <c r="G117" s="37">
        <f t="shared" si="18"/>
        <v>0</v>
      </c>
      <c r="H117" s="37">
        <f t="shared" si="19"/>
        <v>0</v>
      </c>
      <c r="I117" s="65"/>
    </row>
    <row r="118" spans="1:9" ht="26.4" x14ac:dyDescent="0.3">
      <c r="A118" s="72">
        <v>9.4</v>
      </c>
      <c r="B118" s="64" t="s">
        <v>126</v>
      </c>
      <c r="C118" s="35" t="s">
        <v>2</v>
      </c>
      <c r="D118" s="35">
        <v>1600</v>
      </c>
      <c r="E118" s="37"/>
      <c r="F118" s="73"/>
      <c r="G118" s="37">
        <f t="shared" si="18"/>
        <v>0</v>
      </c>
      <c r="H118" s="37">
        <f t="shared" si="19"/>
        <v>0</v>
      </c>
      <c r="I118" s="65"/>
    </row>
    <row r="119" spans="1:9" ht="39.6" x14ac:dyDescent="0.3">
      <c r="A119" s="72">
        <v>9.5</v>
      </c>
      <c r="B119" s="46" t="s">
        <v>123</v>
      </c>
      <c r="C119" s="35" t="s">
        <v>43</v>
      </c>
      <c r="D119" s="35">
        <v>1</v>
      </c>
      <c r="E119" s="37"/>
      <c r="F119" s="73"/>
      <c r="G119" s="37">
        <f t="shared" si="18"/>
        <v>0</v>
      </c>
      <c r="H119" s="37">
        <f t="shared" si="19"/>
        <v>0</v>
      </c>
      <c r="I119" s="65"/>
    </row>
    <row r="120" spans="1:9" ht="26.4" x14ac:dyDescent="0.3">
      <c r="A120" s="72">
        <v>9.6</v>
      </c>
      <c r="B120" s="64" t="s">
        <v>127</v>
      </c>
      <c r="C120" s="35" t="s">
        <v>43</v>
      </c>
      <c r="D120" s="35">
        <v>1</v>
      </c>
      <c r="E120" s="37"/>
      <c r="F120" s="73"/>
      <c r="G120" s="37">
        <f t="shared" si="18"/>
        <v>0</v>
      </c>
      <c r="H120" s="37">
        <f t="shared" si="19"/>
        <v>0</v>
      </c>
      <c r="I120" s="65"/>
    </row>
    <row r="121" spans="1:9" x14ac:dyDescent="0.3">
      <c r="A121" s="45"/>
      <c r="B121" s="74" t="s">
        <v>45</v>
      </c>
      <c r="C121" s="35"/>
      <c r="D121" s="35"/>
      <c r="E121" s="36"/>
      <c r="F121" s="36"/>
      <c r="G121" s="36"/>
      <c r="H121" s="36"/>
      <c r="I121" s="65"/>
    </row>
    <row r="122" spans="1:9" x14ac:dyDescent="0.3">
      <c r="A122" s="45"/>
      <c r="B122" s="74"/>
      <c r="C122" s="35"/>
      <c r="D122" s="35"/>
      <c r="E122" s="36"/>
      <c r="F122" s="36"/>
      <c r="G122" s="36"/>
      <c r="H122" s="36"/>
      <c r="I122" s="65"/>
    </row>
    <row r="123" spans="1:9" x14ac:dyDescent="0.3">
      <c r="A123" s="45"/>
      <c r="B123" s="74"/>
      <c r="C123" s="35"/>
      <c r="D123" s="35"/>
      <c r="E123" s="36"/>
      <c r="F123" s="36"/>
      <c r="G123" s="36"/>
      <c r="H123" s="36"/>
      <c r="I123" s="65"/>
    </row>
    <row r="124" spans="1:9" s="12" customFormat="1" ht="26.4" x14ac:dyDescent="0.3">
      <c r="A124" s="106">
        <v>10</v>
      </c>
      <c r="B124" s="107" t="s">
        <v>133</v>
      </c>
      <c r="C124" s="108"/>
      <c r="D124" s="108"/>
      <c r="E124" s="109"/>
      <c r="F124" s="109"/>
      <c r="G124" s="109"/>
      <c r="H124" s="109">
        <f>SUM(H125:H127)</f>
        <v>0</v>
      </c>
    </row>
    <row r="125" spans="1:9" x14ac:dyDescent="0.3">
      <c r="A125" s="38"/>
      <c r="B125" s="67"/>
      <c r="C125" s="32"/>
      <c r="D125" s="32"/>
      <c r="E125" s="78"/>
      <c r="F125" s="78"/>
      <c r="G125" s="78"/>
      <c r="H125" s="78"/>
      <c r="I125" s="65"/>
    </row>
    <row r="126" spans="1:9" ht="92.4" x14ac:dyDescent="0.3">
      <c r="A126" s="72">
        <v>10.1</v>
      </c>
      <c r="B126" s="64" t="s">
        <v>209</v>
      </c>
      <c r="C126" s="35" t="s">
        <v>43</v>
      </c>
      <c r="D126" s="32" t="s">
        <v>17</v>
      </c>
      <c r="E126" s="37"/>
      <c r="F126" s="73"/>
      <c r="G126" s="37">
        <f t="shared" ref="G126:G127" si="20">+F126+E126</f>
        <v>0</v>
      </c>
      <c r="H126" s="37">
        <f t="shared" ref="H126:H127" si="21">D126*G126</f>
        <v>0</v>
      </c>
      <c r="I126" s="65"/>
    </row>
    <row r="127" spans="1:9" ht="26.4" x14ac:dyDescent="0.3">
      <c r="A127" s="72">
        <v>10.199999999999999</v>
      </c>
      <c r="B127" s="64" t="s">
        <v>46</v>
      </c>
      <c r="C127" s="35" t="s">
        <v>43</v>
      </c>
      <c r="D127" s="32" t="s">
        <v>17</v>
      </c>
      <c r="E127" s="73"/>
      <c r="F127" s="73"/>
      <c r="G127" s="37">
        <f t="shared" si="20"/>
        <v>0</v>
      </c>
      <c r="H127" s="37">
        <f t="shared" si="21"/>
        <v>0</v>
      </c>
      <c r="I127" s="65"/>
    </row>
    <row r="128" spans="1:9" x14ac:dyDescent="0.3">
      <c r="A128" s="45"/>
      <c r="B128" s="64"/>
      <c r="C128" s="35"/>
      <c r="D128" s="32"/>
      <c r="E128" s="73"/>
      <c r="F128" s="73"/>
      <c r="G128" s="73"/>
      <c r="H128" s="37"/>
      <c r="I128" s="65"/>
    </row>
    <row r="129" spans="1:9" x14ac:dyDescent="0.3">
      <c r="A129" s="45"/>
      <c r="B129" s="64"/>
      <c r="C129" s="35"/>
      <c r="D129" s="32"/>
      <c r="E129" s="73"/>
      <c r="F129" s="73"/>
      <c r="G129" s="73"/>
      <c r="H129" s="37"/>
      <c r="I129" s="65"/>
    </row>
    <row r="130" spans="1:9" s="12" customFormat="1" x14ac:dyDescent="0.3">
      <c r="A130" s="106">
        <v>11</v>
      </c>
      <c r="B130" s="107" t="s">
        <v>47</v>
      </c>
      <c r="C130" s="108"/>
      <c r="D130" s="108"/>
      <c r="E130" s="109"/>
      <c r="F130" s="109"/>
      <c r="G130" s="109"/>
      <c r="H130" s="109">
        <f>SUM(H131:H140)</f>
        <v>0</v>
      </c>
    </row>
    <row r="131" spans="1:9" x14ac:dyDescent="0.3">
      <c r="A131" s="38"/>
      <c r="B131" s="67"/>
      <c r="C131" s="32"/>
      <c r="D131" s="32"/>
      <c r="E131" s="78"/>
      <c r="F131" s="78"/>
      <c r="G131" s="78"/>
      <c r="H131" s="78"/>
      <c r="I131" s="65"/>
    </row>
    <row r="132" spans="1:9" x14ac:dyDescent="0.3">
      <c r="A132" s="72">
        <v>11.1</v>
      </c>
      <c r="B132" s="64" t="s">
        <v>48</v>
      </c>
      <c r="C132" s="35" t="s">
        <v>32</v>
      </c>
      <c r="D132" s="35">
        <v>1</v>
      </c>
      <c r="E132" s="37"/>
      <c r="F132" s="73"/>
      <c r="G132" s="37">
        <f t="shared" ref="G132:G139" si="22">+F132+E132</f>
        <v>0</v>
      </c>
      <c r="H132" s="37">
        <f t="shared" ref="H132:H139" si="23">D132*G132</f>
        <v>0</v>
      </c>
      <c r="I132" s="65"/>
    </row>
    <row r="133" spans="1:9" x14ac:dyDescent="0.3">
      <c r="A133" s="72">
        <v>11.2</v>
      </c>
      <c r="B133" s="64" t="s">
        <v>49</v>
      </c>
      <c r="C133" s="35" t="s">
        <v>32</v>
      </c>
      <c r="D133" s="35">
        <v>1</v>
      </c>
      <c r="E133" s="37"/>
      <c r="F133" s="73"/>
      <c r="G133" s="37">
        <f t="shared" si="22"/>
        <v>0</v>
      </c>
      <c r="H133" s="37">
        <f t="shared" si="23"/>
        <v>0</v>
      </c>
      <c r="I133" s="65"/>
    </row>
    <row r="134" spans="1:9" x14ac:dyDescent="0.3">
      <c r="A134" s="72">
        <v>11.3</v>
      </c>
      <c r="B134" s="46" t="s">
        <v>50</v>
      </c>
      <c r="C134" s="35" t="s">
        <v>32</v>
      </c>
      <c r="D134" s="35">
        <v>2</v>
      </c>
      <c r="E134" s="37"/>
      <c r="F134" s="73"/>
      <c r="G134" s="37">
        <f t="shared" si="22"/>
        <v>0</v>
      </c>
      <c r="H134" s="37">
        <f t="shared" si="23"/>
        <v>0</v>
      </c>
      <c r="I134" s="65"/>
    </row>
    <row r="135" spans="1:9" x14ac:dyDescent="0.3">
      <c r="A135" s="72">
        <v>11.4</v>
      </c>
      <c r="B135" s="64" t="s">
        <v>51</v>
      </c>
      <c r="C135" s="35" t="s">
        <v>32</v>
      </c>
      <c r="D135" s="35">
        <v>2</v>
      </c>
      <c r="E135" s="37"/>
      <c r="F135" s="73"/>
      <c r="G135" s="37">
        <f t="shared" si="22"/>
        <v>0</v>
      </c>
      <c r="H135" s="37">
        <f t="shared" si="23"/>
        <v>0</v>
      </c>
      <c r="I135" s="65"/>
    </row>
    <row r="136" spans="1:9" x14ac:dyDescent="0.3">
      <c r="A136" s="72">
        <v>11.5</v>
      </c>
      <c r="B136" s="64" t="s">
        <v>52</v>
      </c>
      <c r="C136" s="35" t="s">
        <v>14</v>
      </c>
      <c r="D136" s="35">
        <v>1</v>
      </c>
      <c r="E136" s="37"/>
      <c r="F136" s="73"/>
      <c r="G136" s="37">
        <f t="shared" si="22"/>
        <v>0</v>
      </c>
      <c r="H136" s="37">
        <f t="shared" si="23"/>
        <v>0</v>
      </c>
      <c r="I136" s="65"/>
    </row>
    <row r="137" spans="1:9" x14ac:dyDescent="0.3">
      <c r="A137" s="72">
        <v>11.6</v>
      </c>
      <c r="B137" s="64" t="s">
        <v>53</v>
      </c>
      <c r="C137" s="35" t="s">
        <v>14</v>
      </c>
      <c r="D137" s="35">
        <v>1</v>
      </c>
      <c r="E137" s="37"/>
      <c r="F137" s="73"/>
      <c r="G137" s="37">
        <f t="shared" si="22"/>
        <v>0</v>
      </c>
      <c r="H137" s="37">
        <f t="shared" si="23"/>
        <v>0</v>
      </c>
      <c r="I137" s="65"/>
    </row>
    <row r="138" spans="1:9" x14ac:dyDescent="0.3">
      <c r="A138" s="72">
        <v>11.7</v>
      </c>
      <c r="B138" s="64" t="s">
        <v>117</v>
      </c>
      <c r="C138" s="35" t="s">
        <v>14</v>
      </c>
      <c r="D138" s="35">
        <v>2</v>
      </c>
      <c r="E138" s="37"/>
      <c r="F138" s="73"/>
      <c r="G138" s="37">
        <f t="shared" si="22"/>
        <v>0</v>
      </c>
      <c r="H138" s="37">
        <f t="shared" si="23"/>
        <v>0</v>
      </c>
      <c r="I138" s="65"/>
    </row>
    <row r="139" spans="1:9" x14ac:dyDescent="0.3">
      <c r="A139" s="72">
        <v>11.8</v>
      </c>
      <c r="B139" s="64" t="s">
        <v>105</v>
      </c>
      <c r="C139" s="35" t="s">
        <v>32</v>
      </c>
      <c r="D139" s="35">
        <v>1</v>
      </c>
      <c r="E139" s="37"/>
      <c r="F139" s="73"/>
      <c r="G139" s="37">
        <f t="shared" si="22"/>
        <v>0</v>
      </c>
      <c r="H139" s="37">
        <f t="shared" si="23"/>
        <v>0</v>
      </c>
      <c r="I139" s="65"/>
    </row>
    <row r="140" spans="1:9" x14ac:dyDescent="0.3">
      <c r="A140" s="45"/>
      <c r="B140" s="74" t="s">
        <v>40</v>
      </c>
      <c r="C140" s="35"/>
      <c r="D140" s="35"/>
      <c r="E140" s="36"/>
      <c r="F140" s="36"/>
      <c r="G140" s="36"/>
      <c r="H140" s="36"/>
      <c r="I140" s="65"/>
    </row>
    <row r="141" spans="1:9" x14ac:dyDescent="0.3">
      <c r="A141" s="45"/>
      <c r="B141" s="74"/>
      <c r="C141" s="35"/>
      <c r="D141" s="35"/>
      <c r="E141" s="36"/>
      <c r="F141" s="36"/>
      <c r="G141" s="36"/>
      <c r="H141" s="36"/>
      <c r="I141" s="65"/>
    </row>
    <row r="142" spans="1:9" x14ac:dyDescent="0.3">
      <c r="A142" s="45"/>
      <c r="B142" s="42"/>
      <c r="C142" s="43"/>
      <c r="D142" s="35"/>
      <c r="E142" s="44"/>
      <c r="F142" s="44"/>
      <c r="G142" s="44"/>
      <c r="H142" s="44"/>
      <c r="I142" s="65"/>
    </row>
    <row r="143" spans="1:9" s="12" customFormat="1" x14ac:dyDescent="0.3">
      <c r="A143" s="106">
        <v>12</v>
      </c>
      <c r="B143" s="107" t="s">
        <v>106</v>
      </c>
      <c r="C143" s="108"/>
      <c r="D143" s="108"/>
      <c r="E143" s="109"/>
      <c r="F143" s="109"/>
      <c r="G143" s="109"/>
      <c r="H143" s="109">
        <f>SUM(H144:H148)</f>
        <v>0</v>
      </c>
    </row>
    <row r="144" spans="1:9" x14ac:dyDescent="0.3">
      <c r="A144" s="38"/>
      <c r="B144" s="67"/>
      <c r="C144" s="32"/>
      <c r="D144" s="32"/>
      <c r="E144" s="76"/>
      <c r="F144" s="76"/>
      <c r="G144" s="76"/>
      <c r="H144" s="76"/>
      <c r="I144" s="65"/>
    </row>
    <row r="145" spans="1:9" x14ac:dyDescent="0.3">
      <c r="A145" s="72">
        <v>12.1</v>
      </c>
      <c r="B145" s="46" t="s">
        <v>54</v>
      </c>
      <c r="C145" s="32" t="s">
        <v>14</v>
      </c>
      <c r="D145" s="32" t="s">
        <v>17</v>
      </c>
      <c r="E145" s="37"/>
      <c r="F145" s="73"/>
      <c r="G145" s="37">
        <f t="shared" ref="G145:G148" si="24">+F145+E145</f>
        <v>0</v>
      </c>
      <c r="H145" s="37">
        <f t="shared" ref="H145:H148" si="25">D145*G145</f>
        <v>0</v>
      </c>
      <c r="I145" s="65"/>
    </row>
    <row r="146" spans="1:9" x14ac:dyDescent="0.3">
      <c r="A146" s="72">
        <v>12.2</v>
      </c>
      <c r="B146" s="46" t="s">
        <v>55</v>
      </c>
      <c r="C146" s="32" t="s">
        <v>28</v>
      </c>
      <c r="D146" s="32" t="s">
        <v>56</v>
      </c>
      <c r="E146" s="37"/>
      <c r="F146" s="73"/>
      <c r="G146" s="37">
        <f t="shared" si="24"/>
        <v>0</v>
      </c>
      <c r="H146" s="37">
        <f t="shared" si="25"/>
        <v>0</v>
      </c>
      <c r="I146" s="65"/>
    </row>
    <row r="147" spans="1:9" x14ac:dyDescent="0.3">
      <c r="A147" s="72">
        <v>12.3</v>
      </c>
      <c r="B147" s="46" t="s">
        <v>57</v>
      </c>
      <c r="C147" s="32" t="s">
        <v>28</v>
      </c>
      <c r="D147" s="32" t="s">
        <v>15</v>
      </c>
      <c r="E147" s="37"/>
      <c r="F147" s="73"/>
      <c r="G147" s="37">
        <f t="shared" si="24"/>
        <v>0</v>
      </c>
      <c r="H147" s="37">
        <f t="shared" si="25"/>
        <v>0</v>
      </c>
      <c r="I147" s="65"/>
    </row>
    <row r="148" spans="1:9" x14ac:dyDescent="0.3">
      <c r="A148" s="72">
        <v>12.4</v>
      </c>
      <c r="B148" s="46" t="s">
        <v>58</v>
      </c>
      <c r="C148" s="32" t="s">
        <v>28</v>
      </c>
      <c r="D148" s="32" t="s">
        <v>15</v>
      </c>
      <c r="E148" s="37"/>
      <c r="F148" s="73"/>
      <c r="G148" s="37">
        <f t="shared" si="24"/>
        <v>0</v>
      </c>
      <c r="H148" s="37">
        <f t="shared" si="25"/>
        <v>0</v>
      </c>
      <c r="I148" s="65"/>
    </row>
    <row r="149" spans="1:9" x14ac:dyDescent="0.3">
      <c r="A149" s="45"/>
      <c r="B149" s="46"/>
      <c r="C149" s="32"/>
      <c r="D149" s="32"/>
      <c r="E149" s="37"/>
      <c r="F149" s="73"/>
      <c r="G149" s="73"/>
      <c r="H149" s="37"/>
      <c r="I149" s="65"/>
    </row>
    <row r="150" spans="1:9" x14ac:dyDescent="0.3">
      <c r="A150" s="45"/>
      <c r="B150" s="64"/>
      <c r="C150" s="35"/>
      <c r="D150" s="35"/>
      <c r="E150" s="44"/>
      <c r="F150" s="44"/>
      <c r="G150" s="44"/>
      <c r="H150" s="44"/>
      <c r="I150" s="65"/>
    </row>
    <row r="151" spans="1:9" s="12" customFormat="1" x14ac:dyDescent="0.3">
      <c r="A151" s="106">
        <v>13</v>
      </c>
      <c r="B151" s="107" t="s">
        <v>59</v>
      </c>
      <c r="C151" s="108"/>
      <c r="D151" s="108"/>
      <c r="E151" s="109"/>
      <c r="F151" s="109"/>
      <c r="G151" s="109"/>
      <c r="H151" s="109">
        <f>SUM(H152:H153)</f>
        <v>0</v>
      </c>
    </row>
    <row r="152" spans="1:9" x14ac:dyDescent="0.3">
      <c r="A152" s="38"/>
      <c r="B152" s="67"/>
      <c r="C152" s="79"/>
      <c r="D152" s="32"/>
      <c r="E152" s="76"/>
      <c r="F152" s="76"/>
      <c r="G152" s="76"/>
      <c r="H152" s="76"/>
      <c r="I152" s="65"/>
    </row>
    <row r="153" spans="1:9" ht="79.2" x14ac:dyDescent="0.3">
      <c r="A153" s="72">
        <v>13.1</v>
      </c>
      <c r="B153" s="46" t="s">
        <v>210</v>
      </c>
      <c r="C153" s="32" t="s">
        <v>14</v>
      </c>
      <c r="D153" s="32" t="s">
        <v>17</v>
      </c>
      <c r="E153" s="37"/>
      <c r="F153" s="36"/>
      <c r="G153" s="37">
        <f>+F153+E153</f>
        <v>0</v>
      </c>
      <c r="H153" s="37">
        <f t="shared" ref="H153" si="26">D153*G153</f>
        <v>0</v>
      </c>
      <c r="I153" s="65"/>
    </row>
    <row r="154" spans="1:9" x14ac:dyDescent="0.3">
      <c r="A154" s="45"/>
      <c r="B154" s="46"/>
      <c r="C154" s="32"/>
      <c r="D154" s="32"/>
      <c r="E154" s="76"/>
      <c r="F154" s="76"/>
      <c r="G154" s="76"/>
      <c r="H154" s="76"/>
      <c r="I154" s="65"/>
    </row>
    <row r="155" spans="1:9" x14ac:dyDescent="0.3">
      <c r="A155" s="45"/>
      <c r="B155" s="46"/>
      <c r="C155" s="32"/>
      <c r="D155" s="32"/>
      <c r="E155" s="76"/>
      <c r="F155" s="76"/>
      <c r="G155" s="76"/>
      <c r="H155" s="76"/>
      <c r="I155" s="65"/>
    </row>
    <row r="156" spans="1:9" x14ac:dyDescent="0.3">
      <c r="A156" s="77"/>
      <c r="B156" s="9"/>
      <c r="C156" s="52"/>
      <c r="D156" s="8"/>
      <c r="E156" s="53"/>
      <c r="F156" s="53"/>
      <c r="G156" s="53"/>
      <c r="H156" s="53"/>
      <c r="I156" s="65"/>
    </row>
    <row r="157" spans="1:9" s="12" customFormat="1" x14ac:dyDescent="0.3">
      <c r="A157" s="106" t="s">
        <v>173</v>
      </c>
      <c r="B157" s="107" t="s">
        <v>87</v>
      </c>
      <c r="C157" s="108"/>
      <c r="D157" s="108"/>
      <c r="E157" s="109"/>
      <c r="F157" s="109"/>
      <c r="G157" s="109"/>
      <c r="H157" s="109">
        <f>SUM(H158:H186)</f>
        <v>0</v>
      </c>
    </row>
    <row r="158" spans="1:9" x14ac:dyDescent="0.3">
      <c r="A158" s="38"/>
      <c r="B158" s="67"/>
      <c r="C158" s="79"/>
      <c r="D158" s="32"/>
      <c r="E158" s="76"/>
      <c r="F158" s="76"/>
      <c r="G158" s="76"/>
      <c r="H158" s="76"/>
      <c r="I158" s="65"/>
    </row>
    <row r="159" spans="1:9" x14ac:dyDescent="0.3">
      <c r="A159" s="81">
        <v>1</v>
      </c>
      <c r="B159" s="121" t="s">
        <v>62</v>
      </c>
      <c r="C159" s="122" t="s">
        <v>14</v>
      </c>
      <c r="D159" s="122">
        <v>1</v>
      </c>
      <c r="E159" s="44"/>
      <c r="F159" s="37"/>
      <c r="G159" s="37">
        <f t="shared" ref="G159:G160" si="27">+F159+E159</f>
        <v>0</v>
      </c>
      <c r="H159" s="37">
        <f>D159*G159</f>
        <v>0</v>
      </c>
      <c r="I159" s="65"/>
    </row>
    <row r="160" spans="1:9" ht="26.4" x14ac:dyDescent="0.3">
      <c r="A160" s="81">
        <v>2</v>
      </c>
      <c r="B160" s="123" t="s">
        <v>63</v>
      </c>
      <c r="C160" s="122" t="s">
        <v>0</v>
      </c>
      <c r="D160" s="122">
        <v>2</v>
      </c>
      <c r="E160" s="37"/>
      <c r="F160" s="37"/>
      <c r="G160" s="37">
        <f t="shared" si="27"/>
        <v>0</v>
      </c>
      <c r="H160" s="37">
        <f>D160*G160</f>
        <v>0</v>
      </c>
      <c r="I160" s="65"/>
    </row>
    <row r="161" spans="1:9" x14ac:dyDescent="0.3">
      <c r="A161" s="81"/>
      <c r="B161" s="46" t="s">
        <v>64</v>
      </c>
      <c r="C161" s="122"/>
      <c r="D161" s="122"/>
      <c r="E161" s="37"/>
      <c r="F161" s="37"/>
      <c r="G161" s="37"/>
      <c r="H161" s="37"/>
      <c r="I161" s="65"/>
    </row>
    <row r="162" spans="1:9" x14ac:dyDescent="0.3">
      <c r="A162" s="81"/>
      <c r="B162" s="46" t="s">
        <v>65</v>
      </c>
      <c r="C162" s="122"/>
      <c r="D162" s="122"/>
      <c r="E162" s="37"/>
      <c r="F162" s="37"/>
      <c r="G162" s="37"/>
      <c r="H162" s="37"/>
      <c r="I162" s="65"/>
    </row>
    <row r="163" spans="1:9" x14ac:dyDescent="0.3">
      <c r="A163" s="81"/>
      <c r="B163" s="46" t="s">
        <v>66</v>
      </c>
      <c r="C163" s="122"/>
      <c r="D163" s="122"/>
      <c r="E163" s="37"/>
      <c r="F163" s="37"/>
      <c r="G163" s="37"/>
      <c r="H163" s="37"/>
      <c r="I163" s="65"/>
    </row>
    <row r="164" spans="1:9" x14ac:dyDescent="0.3">
      <c r="A164" s="81"/>
      <c r="B164" s="46" t="s">
        <v>67</v>
      </c>
      <c r="C164" s="122"/>
      <c r="D164" s="122"/>
      <c r="E164" s="37"/>
      <c r="F164" s="37"/>
      <c r="G164" s="37"/>
      <c r="H164" s="37"/>
      <c r="I164" s="65"/>
    </row>
    <row r="165" spans="1:9" x14ac:dyDescent="0.3">
      <c r="A165" s="81"/>
      <c r="B165" s="46" t="s">
        <v>68</v>
      </c>
      <c r="C165" s="122"/>
      <c r="D165" s="122"/>
      <c r="E165" s="37"/>
      <c r="F165" s="37"/>
      <c r="G165" s="37"/>
      <c r="H165" s="37"/>
      <c r="I165" s="65"/>
    </row>
    <row r="166" spans="1:9" ht="26.4" x14ac:dyDescent="0.3">
      <c r="A166" s="81">
        <v>3</v>
      </c>
      <c r="B166" s="121" t="s">
        <v>69</v>
      </c>
      <c r="C166" s="35" t="s">
        <v>70</v>
      </c>
      <c r="D166" s="35">
        <v>2</v>
      </c>
      <c r="E166" s="37"/>
      <c r="F166" s="37"/>
      <c r="G166" s="37">
        <f>+F166+E166</f>
        <v>0</v>
      </c>
      <c r="H166" s="37">
        <f>D166*G166</f>
        <v>0</v>
      </c>
      <c r="I166" s="65"/>
    </row>
    <row r="167" spans="1:9" x14ac:dyDescent="0.3">
      <c r="A167" s="81"/>
      <c r="B167" s="46" t="s">
        <v>64</v>
      </c>
      <c r="C167" s="35"/>
      <c r="D167" s="35"/>
      <c r="E167" s="37"/>
      <c r="F167" s="37"/>
      <c r="G167" s="37"/>
      <c r="H167" s="37"/>
      <c r="I167" s="65"/>
    </row>
    <row r="168" spans="1:9" x14ac:dyDescent="0.3">
      <c r="A168" s="81"/>
      <c r="B168" s="46" t="s">
        <v>65</v>
      </c>
      <c r="C168" s="35"/>
      <c r="D168" s="35"/>
      <c r="E168" s="37"/>
      <c r="F168" s="37"/>
      <c r="G168" s="37"/>
      <c r="H168" s="37"/>
      <c r="I168" s="65"/>
    </row>
    <row r="169" spans="1:9" x14ac:dyDescent="0.3">
      <c r="A169" s="81"/>
      <c r="B169" s="46" t="s">
        <v>66</v>
      </c>
      <c r="C169" s="35"/>
      <c r="D169" s="35"/>
      <c r="E169" s="37"/>
      <c r="F169" s="37"/>
      <c r="G169" s="37"/>
      <c r="H169" s="37"/>
      <c r="I169" s="65"/>
    </row>
    <row r="170" spans="1:9" x14ac:dyDescent="0.3">
      <c r="A170" s="81"/>
      <c r="B170" s="46" t="s">
        <v>71</v>
      </c>
      <c r="C170" s="35"/>
      <c r="D170" s="35"/>
      <c r="E170" s="37"/>
      <c r="F170" s="37"/>
      <c r="G170" s="37"/>
      <c r="H170" s="37"/>
      <c r="I170" s="65"/>
    </row>
    <row r="171" spans="1:9" x14ac:dyDescent="0.3">
      <c r="A171" s="81"/>
      <c r="B171" s="46" t="s">
        <v>68</v>
      </c>
      <c r="C171" s="35"/>
      <c r="D171" s="35"/>
      <c r="E171" s="37"/>
      <c r="F171" s="37"/>
      <c r="G171" s="37"/>
      <c r="H171" s="37"/>
      <c r="I171" s="65"/>
    </row>
    <row r="172" spans="1:9" ht="26.4" x14ac:dyDescent="0.3">
      <c r="A172" s="81">
        <v>4</v>
      </c>
      <c r="B172" s="121" t="s">
        <v>72</v>
      </c>
      <c r="C172" s="35" t="s">
        <v>14</v>
      </c>
      <c r="D172" s="35">
        <v>1</v>
      </c>
      <c r="E172" s="37"/>
      <c r="F172" s="37"/>
      <c r="G172" s="37">
        <f t="shared" ref="G172:G174" si="28">+F172+E172</f>
        <v>0</v>
      </c>
      <c r="H172" s="37">
        <f>D172*G172</f>
        <v>0</v>
      </c>
      <c r="I172" s="65"/>
    </row>
    <row r="173" spans="1:9" ht="26.4" x14ac:dyDescent="0.3">
      <c r="A173" s="81">
        <v>5</v>
      </c>
      <c r="B173" s="121" t="s">
        <v>73</v>
      </c>
      <c r="C173" s="35" t="s">
        <v>14</v>
      </c>
      <c r="D173" s="35">
        <v>1</v>
      </c>
      <c r="E173" s="37"/>
      <c r="F173" s="37"/>
      <c r="G173" s="37">
        <f t="shared" si="28"/>
        <v>0</v>
      </c>
      <c r="H173" s="37">
        <f t="shared" ref="H173:H186" si="29">D173*G173</f>
        <v>0</v>
      </c>
      <c r="I173" s="65"/>
    </row>
    <row r="174" spans="1:9" ht="26.4" x14ac:dyDescent="0.3">
      <c r="A174" s="81">
        <v>6</v>
      </c>
      <c r="B174" s="121" t="s">
        <v>74</v>
      </c>
      <c r="C174" s="35" t="s">
        <v>70</v>
      </c>
      <c r="D174" s="35">
        <v>1</v>
      </c>
      <c r="E174" s="37"/>
      <c r="F174" s="37"/>
      <c r="G174" s="37">
        <f t="shared" si="28"/>
        <v>0</v>
      </c>
      <c r="H174" s="37">
        <f t="shared" si="29"/>
        <v>0</v>
      </c>
      <c r="I174" s="65"/>
    </row>
    <row r="175" spans="1:9" x14ac:dyDescent="0.3">
      <c r="A175" s="81"/>
      <c r="B175" s="46" t="s">
        <v>67</v>
      </c>
      <c r="C175" s="35"/>
      <c r="D175" s="35"/>
      <c r="E175" s="37"/>
      <c r="F175" s="37"/>
      <c r="G175" s="73"/>
      <c r="H175" s="37"/>
      <c r="I175" s="65"/>
    </row>
    <row r="176" spans="1:9" x14ac:dyDescent="0.3">
      <c r="A176" s="81"/>
      <c r="B176" s="46" t="s">
        <v>68</v>
      </c>
      <c r="C176" s="35"/>
      <c r="D176" s="35"/>
      <c r="E176" s="37"/>
      <c r="F176" s="37"/>
      <c r="G176" s="73"/>
      <c r="H176" s="37"/>
      <c r="I176" s="65"/>
    </row>
    <row r="177" spans="1:9" x14ac:dyDescent="0.3">
      <c r="A177" s="81">
        <v>7</v>
      </c>
      <c r="B177" s="121" t="s">
        <v>75</v>
      </c>
      <c r="C177" s="35" t="s">
        <v>14</v>
      </c>
      <c r="D177" s="35">
        <v>1</v>
      </c>
      <c r="E177" s="37"/>
      <c r="F177" s="37"/>
      <c r="G177" s="37">
        <f t="shared" ref="G177:G186" si="30">+F177+E177</f>
        <v>0</v>
      </c>
      <c r="H177" s="37">
        <f t="shared" si="29"/>
        <v>0</v>
      </c>
      <c r="I177" s="65"/>
    </row>
    <row r="178" spans="1:9" x14ac:dyDescent="0.3">
      <c r="A178" s="81">
        <v>8</v>
      </c>
      <c r="B178" s="121" t="s">
        <v>134</v>
      </c>
      <c r="C178" s="35" t="s">
        <v>14</v>
      </c>
      <c r="D178" s="35">
        <v>1</v>
      </c>
      <c r="E178" s="37"/>
      <c r="F178" s="37"/>
      <c r="G178" s="37">
        <f t="shared" si="30"/>
        <v>0</v>
      </c>
      <c r="H178" s="37">
        <f t="shared" si="29"/>
        <v>0</v>
      </c>
      <c r="I178" s="65"/>
    </row>
    <row r="179" spans="1:9" x14ac:dyDescent="0.3">
      <c r="A179" s="81">
        <v>9</v>
      </c>
      <c r="B179" s="121" t="s">
        <v>76</v>
      </c>
      <c r="C179" s="122" t="s">
        <v>77</v>
      </c>
      <c r="D179" s="122">
        <v>175</v>
      </c>
      <c r="E179" s="37"/>
      <c r="F179" s="37"/>
      <c r="G179" s="37">
        <f t="shared" si="30"/>
        <v>0</v>
      </c>
      <c r="H179" s="37">
        <f t="shared" si="29"/>
        <v>0</v>
      </c>
      <c r="I179" s="65"/>
    </row>
    <row r="180" spans="1:9" x14ac:dyDescent="0.3">
      <c r="A180" s="81">
        <v>10</v>
      </c>
      <c r="B180" s="121" t="s">
        <v>78</v>
      </c>
      <c r="C180" s="122" t="s">
        <v>77</v>
      </c>
      <c r="D180" s="122">
        <v>300</v>
      </c>
      <c r="E180" s="37"/>
      <c r="F180" s="37"/>
      <c r="G180" s="37">
        <f t="shared" si="30"/>
        <v>0</v>
      </c>
      <c r="H180" s="37">
        <f t="shared" si="29"/>
        <v>0</v>
      </c>
      <c r="I180" s="65"/>
    </row>
    <row r="181" spans="1:9" x14ac:dyDescent="0.3">
      <c r="A181" s="81">
        <v>11</v>
      </c>
      <c r="B181" s="121" t="s">
        <v>79</v>
      </c>
      <c r="C181" s="122" t="s">
        <v>14</v>
      </c>
      <c r="D181" s="122">
        <v>2</v>
      </c>
      <c r="E181" s="37"/>
      <c r="F181" s="37"/>
      <c r="G181" s="37">
        <f t="shared" si="30"/>
        <v>0</v>
      </c>
      <c r="H181" s="37">
        <f t="shared" si="29"/>
        <v>0</v>
      </c>
      <c r="I181" s="65"/>
    </row>
    <row r="182" spans="1:9" x14ac:dyDescent="0.3">
      <c r="A182" s="81">
        <v>12</v>
      </c>
      <c r="B182" s="121" t="s">
        <v>80</v>
      </c>
      <c r="C182" s="122" t="s">
        <v>81</v>
      </c>
      <c r="D182" s="122">
        <v>1</v>
      </c>
      <c r="E182" s="37"/>
      <c r="F182" s="37"/>
      <c r="G182" s="37">
        <f t="shared" si="30"/>
        <v>0</v>
      </c>
      <c r="H182" s="37">
        <f t="shared" si="29"/>
        <v>0</v>
      </c>
      <c r="I182" s="65"/>
    </row>
    <row r="183" spans="1:9" x14ac:dyDescent="0.3">
      <c r="A183" s="81">
        <v>13</v>
      </c>
      <c r="B183" s="121" t="s">
        <v>211</v>
      </c>
      <c r="C183" s="122" t="s">
        <v>81</v>
      </c>
      <c r="D183" s="122">
        <v>1</v>
      </c>
      <c r="E183" s="37"/>
      <c r="F183" s="37"/>
      <c r="G183" s="37">
        <f t="shared" si="30"/>
        <v>0</v>
      </c>
      <c r="H183" s="37">
        <f t="shared" si="29"/>
        <v>0</v>
      </c>
      <c r="I183" s="65"/>
    </row>
    <row r="184" spans="1:9" x14ac:dyDescent="0.3">
      <c r="A184" s="81">
        <v>14</v>
      </c>
      <c r="B184" s="121" t="s">
        <v>82</v>
      </c>
      <c r="C184" s="122" t="s">
        <v>81</v>
      </c>
      <c r="D184" s="122">
        <v>1</v>
      </c>
      <c r="E184" s="37"/>
      <c r="F184" s="37"/>
      <c r="G184" s="37">
        <f t="shared" si="30"/>
        <v>0</v>
      </c>
      <c r="H184" s="37">
        <f t="shared" si="29"/>
        <v>0</v>
      </c>
      <c r="I184" s="65"/>
    </row>
    <row r="185" spans="1:9" x14ac:dyDescent="0.3">
      <c r="A185" s="81">
        <v>15</v>
      </c>
      <c r="B185" s="121" t="s">
        <v>83</v>
      </c>
      <c r="C185" s="122" t="s">
        <v>77</v>
      </c>
      <c r="D185" s="122">
        <v>240</v>
      </c>
      <c r="E185" s="37"/>
      <c r="F185" s="37"/>
      <c r="G185" s="37">
        <f t="shared" si="30"/>
        <v>0</v>
      </c>
      <c r="H185" s="37">
        <f t="shared" si="29"/>
        <v>0</v>
      </c>
      <c r="I185" s="65"/>
    </row>
    <row r="186" spans="1:9" ht="26.4" x14ac:dyDescent="0.3">
      <c r="A186" s="81">
        <v>16</v>
      </c>
      <c r="B186" s="121" t="s">
        <v>84</v>
      </c>
      <c r="C186" s="35" t="s">
        <v>81</v>
      </c>
      <c r="D186" s="122">
        <v>1</v>
      </c>
      <c r="E186" s="37"/>
      <c r="F186" s="37"/>
      <c r="G186" s="37">
        <f t="shared" si="30"/>
        <v>0</v>
      </c>
      <c r="H186" s="37">
        <f t="shared" si="29"/>
        <v>0</v>
      </c>
      <c r="I186" s="65"/>
    </row>
    <row r="187" spans="1:9" x14ac:dyDescent="0.3">
      <c r="A187" s="45"/>
      <c r="B187" s="121"/>
      <c r="C187" s="35"/>
      <c r="D187" s="122"/>
      <c r="E187" s="37"/>
      <c r="F187" s="37"/>
      <c r="G187" s="73"/>
      <c r="H187" s="37"/>
      <c r="I187" s="65"/>
    </row>
    <row r="188" spans="1:9" x14ac:dyDescent="0.3">
      <c r="A188" s="45"/>
      <c r="B188" s="121"/>
      <c r="C188" s="35"/>
      <c r="D188" s="122"/>
      <c r="E188" s="37"/>
      <c r="F188" s="37"/>
      <c r="G188" s="73"/>
      <c r="H188" s="37"/>
      <c r="I188" s="65"/>
    </row>
    <row r="189" spans="1:9" x14ac:dyDescent="0.3">
      <c r="A189" s="77"/>
      <c r="B189" s="9"/>
      <c r="C189" s="52"/>
      <c r="D189" s="8"/>
      <c r="E189" s="53"/>
      <c r="F189" s="53"/>
      <c r="G189" s="53"/>
      <c r="H189" s="53"/>
      <c r="I189" s="65"/>
    </row>
    <row r="190" spans="1:9" s="12" customFormat="1" x14ac:dyDescent="0.3">
      <c r="A190" s="106" t="s">
        <v>174</v>
      </c>
      <c r="B190" s="107" t="s">
        <v>112</v>
      </c>
      <c r="C190" s="108"/>
      <c r="D190" s="108"/>
      <c r="E190" s="109"/>
      <c r="F190" s="109"/>
      <c r="G190" s="109"/>
      <c r="H190" s="109">
        <f>SUM(H191:H194)</f>
        <v>0</v>
      </c>
    </row>
    <row r="191" spans="1:9" x14ac:dyDescent="0.3">
      <c r="A191" s="45"/>
      <c r="B191" s="121"/>
      <c r="C191" s="35"/>
      <c r="D191" s="122"/>
      <c r="E191" s="37"/>
      <c r="F191" s="37"/>
      <c r="G191" s="73"/>
      <c r="H191" s="37"/>
      <c r="I191" s="65"/>
    </row>
    <row r="192" spans="1:9" x14ac:dyDescent="0.3">
      <c r="A192" s="81">
        <v>1</v>
      </c>
      <c r="B192" s="123" t="s">
        <v>111</v>
      </c>
      <c r="C192" s="122" t="s">
        <v>14</v>
      </c>
      <c r="D192" s="122">
        <v>1</v>
      </c>
      <c r="E192" s="37"/>
      <c r="F192" s="44"/>
      <c r="G192" s="37">
        <f t="shared" ref="G192:G194" si="31">+F192+E192</f>
        <v>0</v>
      </c>
      <c r="H192" s="37">
        <f t="shared" ref="H192:H194" si="32">D192*G192</f>
        <v>0</v>
      </c>
      <c r="I192" s="65"/>
    </row>
    <row r="193" spans="1:11" x14ac:dyDescent="0.3">
      <c r="A193" s="81">
        <v>2</v>
      </c>
      <c r="B193" s="123" t="s">
        <v>60</v>
      </c>
      <c r="C193" s="122" t="s">
        <v>14</v>
      </c>
      <c r="D193" s="122">
        <v>1</v>
      </c>
      <c r="E193" s="37"/>
      <c r="F193" s="37"/>
      <c r="G193" s="37">
        <f t="shared" si="31"/>
        <v>0</v>
      </c>
      <c r="H193" s="37">
        <f t="shared" si="32"/>
        <v>0</v>
      </c>
      <c r="I193" s="65"/>
      <c r="K193" s="7" t="s">
        <v>175</v>
      </c>
    </row>
    <row r="194" spans="1:11" x14ac:dyDescent="0.3">
      <c r="A194" s="81">
        <v>3</v>
      </c>
      <c r="B194" s="123" t="s">
        <v>61</v>
      </c>
      <c r="C194" s="122" t="s">
        <v>14</v>
      </c>
      <c r="D194" s="122">
        <v>1</v>
      </c>
      <c r="E194" s="37"/>
      <c r="F194" s="37"/>
      <c r="G194" s="37">
        <f t="shared" si="31"/>
        <v>0</v>
      </c>
      <c r="H194" s="37">
        <f t="shared" si="32"/>
        <v>0</v>
      </c>
      <c r="I194" s="65"/>
    </row>
    <row r="195" spans="1:11" x14ac:dyDescent="0.3">
      <c r="A195" s="45"/>
      <c r="B195" s="123"/>
      <c r="C195" s="122"/>
      <c r="D195" s="122"/>
      <c r="E195" s="37"/>
      <c r="F195" s="37"/>
      <c r="G195" s="37"/>
      <c r="H195" s="37"/>
      <c r="I195" s="65"/>
    </row>
    <row r="196" spans="1:11" x14ac:dyDescent="0.3">
      <c r="A196" s="45"/>
      <c r="B196" s="123"/>
      <c r="C196" s="122"/>
      <c r="D196" s="122"/>
      <c r="E196" s="37"/>
      <c r="F196" s="37"/>
      <c r="G196" s="37"/>
      <c r="H196" s="37"/>
      <c r="I196" s="65"/>
    </row>
    <row r="197" spans="1:11" x14ac:dyDescent="0.3">
      <c r="A197" s="77"/>
      <c r="B197" s="9"/>
      <c r="C197" s="52"/>
      <c r="D197" s="8"/>
      <c r="E197" s="53"/>
      <c r="F197" s="53"/>
      <c r="G197" s="53"/>
      <c r="H197" s="53"/>
      <c r="I197" s="65"/>
    </row>
    <row r="198" spans="1:11" s="12" customFormat="1" x14ac:dyDescent="0.3">
      <c r="A198" s="106" t="s">
        <v>176</v>
      </c>
      <c r="B198" s="107" t="s">
        <v>113</v>
      </c>
      <c r="C198" s="108"/>
      <c r="D198" s="108"/>
      <c r="E198" s="109"/>
      <c r="F198" s="109"/>
      <c r="G198" s="109"/>
      <c r="H198" s="109">
        <f>SUM(H199:H202)</f>
        <v>0</v>
      </c>
    </row>
    <row r="199" spans="1:11" x14ac:dyDescent="0.3">
      <c r="A199" s="45"/>
      <c r="B199" s="121"/>
      <c r="C199" s="35"/>
      <c r="D199" s="122"/>
      <c r="E199" s="37"/>
      <c r="F199" s="37"/>
      <c r="G199" s="73"/>
      <c r="H199" s="37"/>
      <c r="I199" s="65"/>
    </row>
    <row r="200" spans="1:11" ht="26.4" x14ac:dyDescent="0.3">
      <c r="A200" s="81">
        <v>1</v>
      </c>
      <c r="B200" s="123" t="s">
        <v>116</v>
      </c>
      <c r="C200" s="122" t="s">
        <v>14</v>
      </c>
      <c r="D200" s="122">
        <v>1</v>
      </c>
      <c r="E200" s="37"/>
      <c r="F200" s="44"/>
      <c r="G200" s="37">
        <f t="shared" ref="G200:G202" si="33">+F200+E200</f>
        <v>0</v>
      </c>
      <c r="H200" s="37">
        <f t="shared" ref="H200:H202" si="34">D200*G200</f>
        <v>0</v>
      </c>
      <c r="I200" s="65"/>
    </row>
    <row r="201" spans="1:11" x14ac:dyDescent="0.3">
      <c r="A201" s="81">
        <v>2</v>
      </c>
      <c r="B201" s="123" t="s">
        <v>114</v>
      </c>
      <c r="C201" s="122" t="s">
        <v>14</v>
      </c>
      <c r="D201" s="122">
        <v>1</v>
      </c>
      <c r="E201" s="37"/>
      <c r="F201" s="37"/>
      <c r="G201" s="37">
        <f t="shared" si="33"/>
        <v>0</v>
      </c>
      <c r="H201" s="37">
        <f t="shared" si="34"/>
        <v>0</v>
      </c>
      <c r="I201" s="65"/>
    </row>
    <row r="202" spans="1:11" x14ac:dyDescent="0.3">
      <c r="A202" s="81">
        <v>3</v>
      </c>
      <c r="B202" s="123" t="s">
        <v>115</v>
      </c>
      <c r="C202" s="122" t="s">
        <v>14</v>
      </c>
      <c r="D202" s="122">
        <v>1</v>
      </c>
      <c r="E202" s="37"/>
      <c r="F202" s="37"/>
      <c r="G202" s="37">
        <f t="shared" si="33"/>
        <v>0</v>
      </c>
      <c r="H202" s="37">
        <f t="shared" si="34"/>
        <v>0</v>
      </c>
      <c r="I202" s="65"/>
    </row>
    <row r="203" spans="1:11" x14ac:dyDescent="0.3">
      <c r="A203" s="45"/>
      <c r="B203" s="123"/>
      <c r="C203" s="122"/>
      <c r="D203" s="122"/>
      <c r="E203" s="37"/>
      <c r="F203" s="37"/>
      <c r="G203" s="37"/>
      <c r="H203" s="37"/>
      <c r="I203" s="65"/>
    </row>
    <row r="204" spans="1:11" x14ac:dyDescent="0.3">
      <c r="A204" s="45"/>
      <c r="B204" s="123"/>
      <c r="C204" s="122"/>
      <c r="D204" s="122"/>
      <c r="E204" s="37"/>
      <c r="F204" s="37"/>
      <c r="G204" s="37"/>
      <c r="H204" s="37"/>
      <c r="I204" s="65"/>
    </row>
    <row r="205" spans="1:11" x14ac:dyDescent="0.3">
      <c r="A205" s="45"/>
      <c r="B205" s="47"/>
      <c r="C205" s="43"/>
      <c r="D205" s="43"/>
      <c r="E205" s="44"/>
      <c r="F205" s="44"/>
      <c r="G205" s="44"/>
      <c r="H205" s="44"/>
    </row>
    <row r="206" spans="1:11" s="12" customFormat="1" x14ac:dyDescent="0.3">
      <c r="A206" s="118" t="s">
        <v>177</v>
      </c>
      <c r="B206" s="117" t="s">
        <v>178</v>
      </c>
      <c r="C206" s="116"/>
      <c r="D206" s="116"/>
      <c r="E206" s="115"/>
      <c r="F206" s="115"/>
      <c r="G206" s="115"/>
      <c r="H206" s="119">
        <f>+H14+H157+H190+H198</f>
        <v>0</v>
      </c>
    </row>
  </sheetData>
  <mergeCells count="8">
    <mergeCell ref="F10:F12"/>
    <mergeCell ref="G10:G12"/>
    <mergeCell ref="H10:H12"/>
    <mergeCell ref="A10:A12"/>
    <mergeCell ref="B10:B12"/>
    <mergeCell ref="C10:C12"/>
    <mergeCell ref="D10:D12"/>
    <mergeCell ref="E10:E12"/>
  </mergeCells>
  <phoneticPr fontId="1" type="noConversion"/>
  <pageMargins left="0.7" right="0.7" top="0.75" bottom="0.75" header="0.3" footer="0.3"/>
  <pageSetup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23A1-869D-432A-A440-0C817BE2FA0B}">
  <dimension ref="A9:J53"/>
  <sheetViews>
    <sheetView topLeftCell="A2" zoomScaleNormal="100" workbookViewId="0">
      <selection activeCell="B37" sqref="B37"/>
    </sheetView>
  </sheetViews>
  <sheetFormatPr baseColWidth="10" defaultColWidth="8.77734375" defaultRowHeight="13.2" x14ac:dyDescent="0.3"/>
  <cols>
    <col min="1" max="1" width="6.77734375" style="7" customWidth="1"/>
    <col min="2" max="2" width="61.44140625" style="51" customWidth="1"/>
    <col min="3" max="4" width="13.33203125" style="7" customWidth="1"/>
    <col min="5" max="8" width="19.77734375" style="7" customWidth="1"/>
    <col min="9" max="9" width="12" style="7" bestFit="1" customWidth="1"/>
    <col min="10" max="10" width="12.21875" style="7" customWidth="1"/>
    <col min="11" max="16384" width="8.77734375" style="7"/>
  </cols>
  <sheetData>
    <row r="9" spans="1:8" ht="21" x14ac:dyDescent="0.3">
      <c r="A9" s="89" t="s">
        <v>195</v>
      </c>
      <c r="B9" s="6"/>
    </row>
    <row r="11" spans="1:8" ht="18" customHeight="1" x14ac:dyDescent="0.3">
      <c r="A11" s="133" t="s">
        <v>142</v>
      </c>
      <c r="B11" s="136" t="s">
        <v>143</v>
      </c>
      <c r="C11" s="139" t="s">
        <v>12</v>
      </c>
      <c r="D11" s="139" t="s">
        <v>13</v>
      </c>
      <c r="E11" s="127" t="s">
        <v>163</v>
      </c>
      <c r="F11" s="127" t="s">
        <v>164</v>
      </c>
      <c r="G11" s="127" t="s">
        <v>161</v>
      </c>
      <c r="H11" s="130" t="s">
        <v>144</v>
      </c>
    </row>
    <row r="12" spans="1:8" x14ac:dyDescent="0.3">
      <c r="A12" s="134"/>
      <c r="B12" s="137"/>
      <c r="C12" s="140"/>
      <c r="D12" s="140"/>
      <c r="E12" s="128"/>
      <c r="F12" s="128"/>
      <c r="G12" s="128"/>
      <c r="H12" s="131"/>
    </row>
    <row r="13" spans="1:8" x14ac:dyDescent="0.3">
      <c r="A13" s="135"/>
      <c r="B13" s="138"/>
      <c r="C13" s="141"/>
      <c r="D13" s="141"/>
      <c r="E13" s="129"/>
      <c r="F13" s="129"/>
      <c r="G13" s="129"/>
      <c r="H13" s="132"/>
    </row>
    <row r="14" spans="1:8" x14ac:dyDescent="0.3">
      <c r="A14" s="84"/>
      <c r="B14" s="85"/>
      <c r="C14" s="86"/>
      <c r="D14" s="86"/>
      <c r="E14" s="86"/>
      <c r="F14" s="85"/>
      <c r="G14" s="85"/>
      <c r="H14" s="86"/>
    </row>
    <row r="15" spans="1:8" s="12" customFormat="1" x14ac:dyDescent="0.3">
      <c r="A15" s="106" t="s">
        <v>165</v>
      </c>
      <c r="B15" s="107" t="s">
        <v>6</v>
      </c>
      <c r="C15" s="108"/>
      <c r="D15" s="108"/>
      <c r="E15" s="109"/>
      <c r="F15" s="109"/>
      <c r="G15" s="109"/>
      <c r="H15" s="109">
        <f>SUM(H17:H25)</f>
        <v>0</v>
      </c>
    </row>
    <row r="16" spans="1:8" s="14" customFormat="1" x14ac:dyDescent="0.3">
      <c r="A16" s="8"/>
      <c r="B16" s="80"/>
      <c r="C16" s="8"/>
      <c r="D16" s="8"/>
      <c r="E16" s="52"/>
      <c r="F16" s="87"/>
      <c r="G16" s="52"/>
      <c r="H16" s="52"/>
    </row>
    <row r="17" spans="1:10" s="14" customFormat="1" ht="26.4" x14ac:dyDescent="0.3">
      <c r="A17" s="8">
        <v>1</v>
      </c>
      <c r="B17" s="9" t="s">
        <v>212</v>
      </c>
      <c r="C17" s="122" t="s">
        <v>14</v>
      </c>
      <c r="D17" s="87">
        <v>1</v>
      </c>
      <c r="E17" s="53"/>
      <c r="F17" s="10"/>
      <c r="G17" s="53">
        <f>E17+F17</f>
        <v>0</v>
      </c>
      <c r="H17" s="53">
        <f>D17*G17</f>
        <v>0</v>
      </c>
      <c r="I17" s="82"/>
      <c r="J17" s="90"/>
    </row>
    <row r="18" spans="1:10" s="14" customFormat="1" x14ac:dyDescent="0.3">
      <c r="A18" s="8">
        <v>2</v>
      </c>
      <c r="B18" s="9" t="s">
        <v>107</v>
      </c>
      <c r="C18" s="122" t="s">
        <v>14</v>
      </c>
      <c r="D18" s="87">
        <v>1</v>
      </c>
      <c r="E18" s="53"/>
      <c r="F18" s="10"/>
      <c r="G18" s="53">
        <f t="shared" ref="G18:G47" si="0">E18+F18</f>
        <v>0</v>
      </c>
      <c r="H18" s="53">
        <f t="shared" ref="H18:H38" si="1">D18*G18</f>
        <v>0</v>
      </c>
      <c r="I18" s="82"/>
      <c r="J18" s="90"/>
    </row>
    <row r="19" spans="1:10" s="14" customFormat="1" ht="26.4" x14ac:dyDescent="0.3">
      <c r="A19" s="8">
        <v>3</v>
      </c>
      <c r="B19" s="9" t="s">
        <v>5</v>
      </c>
      <c r="C19" s="122" t="s">
        <v>14</v>
      </c>
      <c r="D19" s="87">
        <v>10</v>
      </c>
      <c r="E19" s="53"/>
      <c r="F19" s="10"/>
      <c r="G19" s="53">
        <f t="shared" si="0"/>
        <v>0</v>
      </c>
      <c r="H19" s="53">
        <f t="shared" si="1"/>
        <v>0</v>
      </c>
      <c r="I19" s="82"/>
      <c r="J19" s="90"/>
    </row>
    <row r="20" spans="1:10" s="14" customFormat="1" x14ac:dyDescent="0.3">
      <c r="A20" s="8">
        <v>4</v>
      </c>
      <c r="B20" s="9" t="s">
        <v>4</v>
      </c>
      <c r="C20" s="122" t="s">
        <v>14</v>
      </c>
      <c r="D20" s="87">
        <v>1</v>
      </c>
      <c r="E20" s="53"/>
      <c r="F20" s="10"/>
      <c r="G20" s="53">
        <f t="shared" si="0"/>
        <v>0</v>
      </c>
      <c r="H20" s="53">
        <f t="shared" si="1"/>
        <v>0</v>
      </c>
      <c r="I20" s="82"/>
      <c r="J20" s="90"/>
    </row>
    <row r="21" spans="1:10" s="14" customFormat="1" ht="26.4" x14ac:dyDescent="0.3">
      <c r="A21" s="8">
        <v>5</v>
      </c>
      <c r="B21" s="88" t="s">
        <v>190</v>
      </c>
      <c r="C21" s="8" t="s">
        <v>181</v>
      </c>
      <c r="D21" s="87">
        <f>5500*3*2</f>
        <v>33000</v>
      </c>
      <c r="E21" s="53"/>
      <c r="F21" s="10"/>
      <c r="G21" s="53">
        <f t="shared" si="0"/>
        <v>0</v>
      </c>
      <c r="H21" s="53">
        <f t="shared" si="1"/>
        <v>0</v>
      </c>
      <c r="I21" s="83"/>
      <c r="J21" s="90"/>
    </row>
    <row r="22" spans="1:10" s="14" customFormat="1" x14ac:dyDescent="0.3">
      <c r="A22" s="8">
        <v>6</v>
      </c>
      <c r="B22" s="88" t="s">
        <v>118</v>
      </c>
      <c r="C22" s="8" t="s">
        <v>181</v>
      </c>
      <c r="D22" s="87">
        <v>14842</v>
      </c>
      <c r="E22" s="53"/>
      <c r="F22" s="10"/>
      <c r="G22" s="53">
        <f t="shared" si="0"/>
        <v>0</v>
      </c>
      <c r="H22" s="53">
        <f t="shared" si="1"/>
        <v>0</v>
      </c>
      <c r="I22" s="83"/>
      <c r="J22" s="90"/>
    </row>
    <row r="23" spans="1:10" s="14" customFormat="1" x14ac:dyDescent="0.3">
      <c r="A23" s="8">
        <v>7</v>
      </c>
      <c r="B23" s="88" t="s">
        <v>119</v>
      </c>
      <c r="C23" s="8" t="s">
        <v>181</v>
      </c>
      <c r="D23" s="87">
        <v>27360</v>
      </c>
      <c r="E23" s="53"/>
      <c r="F23" s="10"/>
      <c r="G23" s="53">
        <f t="shared" si="0"/>
        <v>0</v>
      </c>
      <c r="H23" s="53">
        <f t="shared" si="1"/>
        <v>0</v>
      </c>
      <c r="I23" s="83"/>
      <c r="J23" s="90"/>
    </row>
    <row r="24" spans="1:10" s="14" customFormat="1" ht="26.4" x14ac:dyDescent="0.3">
      <c r="A24" s="8">
        <v>8</v>
      </c>
      <c r="B24" s="88" t="s">
        <v>108</v>
      </c>
      <c r="C24" s="8" t="s">
        <v>181</v>
      </c>
      <c r="D24" s="87">
        <v>12171</v>
      </c>
      <c r="E24" s="53"/>
      <c r="F24" s="10"/>
      <c r="G24" s="53">
        <f t="shared" si="0"/>
        <v>0</v>
      </c>
      <c r="H24" s="53">
        <f t="shared" si="1"/>
        <v>0</v>
      </c>
      <c r="I24" s="83"/>
      <c r="J24" s="90"/>
    </row>
    <row r="25" spans="1:10" s="14" customFormat="1" x14ac:dyDescent="0.3">
      <c r="A25" s="8">
        <v>9</v>
      </c>
      <c r="B25" s="88" t="s">
        <v>3</v>
      </c>
      <c r="C25" s="122" t="s">
        <v>14</v>
      </c>
      <c r="D25" s="87">
        <v>10</v>
      </c>
      <c r="E25" s="53"/>
      <c r="F25" s="10"/>
      <c r="G25" s="53">
        <f t="shared" si="0"/>
        <v>0</v>
      </c>
      <c r="H25" s="53">
        <f t="shared" si="1"/>
        <v>0</v>
      </c>
      <c r="I25" s="83"/>
      <c r="J25" s="90"/>
    </row>
    <row r="26" spans="1:10" s="14" customFormat="1" x14ac:dyDescent="0.3">
      <c r="A26" s="8"/>
      <c r="B26" s="88"/>
      <c r="C26" s="8"/>
      <c r="D26" s="8"/>
      <c r="E26" s="53"/>
      <c r="F26" s="10"/>
      <c r="G26" s="53"/>
      <c r="H26" s="53"/>
    </row>
    <row r="27" spans="1:10" s="14" customFormat="1" x14ac:dyDescent="0.3">
      <c r="A27" s="8"/>
      <c r="B27" s="88"/>
      <c r="C27" s="8"/>
      <c r="D27" s="8"/>
      <c r="E27" s="53"/>
      <c r="F27" s="10"/>
      <c r="G27" s="53"/>
      <c r="H27" s="53"/>
    </row>
    <row r="28" spans="1:10" s="14" customFormat="1" x14ac:dyDescent="0.3">
      <c r="A28" s="8"/>
      <c r="B28" s="88"/>
      <c r="C28" s="8"/>
      <c r="D28" s="8"/>
      <c r="E28" s="53"/>
      <c r="F28" s="10"/>
      <c r="G28" s="53"/>
      <c r="H28" s="53"/>
    </row>
    <row r="29" spans="1:10" s="12" customFormat="1" x14ac:dyDescent="0.3">
      <c r="A29" s="106" t="s">
        <v>173</v>
      </c>
      <c r="B29" s="107" t="s">
        <v>7</v>
      </c>
      <c r="C29" s="108"/>
      <c r="D29" s="108"/>
      <c r="E29" s="109"/>
      <c r="F29" s="109"/>
      <c r="G29" s="109"/>
      <c r="H29" s="109">
        <f>SUM(H31:H47)</f>
        <v>0</v>
      </c>
    </row>
    <row r="30" spans="1:10" s="14" customFormat="1" x14ac:dyDescent="0.3">
      <c r="A30" s="8"/>
      <c r="B30" s="80"/>
      <c r="C30" s="52"/>
      <c r="D30" s="52"/>
      <c r="E30" s="53"/>
      <c r="F30" s="10"/>
      <c r="G30" s="53"/>
      <c r="H30" s="53"/>
      <c r="I30" s="83"/>
      <c r="J30" s="90"/>
    </row>
    <row r="31" spans="1:10" s="14" customFormat="1" x14ac:dyDescent="0.3">
      <c r="A31" s="8">
        <v>1</v>
      </c>
      <c r="B31" s="88" t="s">
        <v>10</v>
      </c>
      <c r="C31" s="8" t="s">
        <v>12</v>
      </c>
      <c r="D31" s="87">
        <v>10</v>
      </c>
      <c r="E31" s="53"/>
      <c r="F31" s="98"/>
      <c r="G31" s="53">
        <f t="shared" si="0"/>
        <v>0</v>
      </c>
      <c r="H31" s="53">
        <f t="shared" si="1"/>
        <v>0</v>
      </c>
      <c r="I31" s="83"/>
      <c r="J31" s="90"/>
    </row>
    <row r="32" spans="1:10" s="14" customFormat="1" x14ac:dyDescent="0.3">
      <c r="A32" s="8">
        <v>2</v>
      </c>
      <c r="B32" s="88" t="s">
        <v>109</v>
      </c>
      <c r="C32" s="8" t="s">
        <v>12</v>
      </c>
      <c r="D32" s="87">
        <v>1</v>
      </c>
      <c r="E32" s="53"/>
      <c r="F32" s="98"/>
      <c r="G32" s="53">
        <f t="shared" si="0"/>
        <v>0</v>
      </c>
      <c r="H32" s="53">
        <f t="shared" si="1"/>
        <v>0</v>
      </c>
      <c r="I32" s="83"/>
      <c r="J32" s="90"/>
    </row>
    <row r="33" spans="1:10" s="14" customFormat="1" x14ac:dyDescent="0.3">
      <c r="A33" s="8">
        <v>3</v>
      </c>
      <c r="B33" s="88" t="s">
        <v>8</v>
      </c>
      <c r="C33" s="8" t="s">
        <v>12</v>
      </c>
      <c r="D33" s="87">
        <v>10</v>
      </c>
      <c r="E33" s="53"/>
      <c r="F33" s="98"/>
      <c r="G33" s="53">
        <f t="shared" si="0"/>
        <v>0</v>
      </c>
      <c r="H33" s="53">
        <f t="shared" si="1"/>
        <v>0</v>
      </c>
      <c r="I33" s="83"/>
      <c r="J33" s="90"/>
    </row>
    <row r="34" spans="1:10" s="14" customFormat="1" x14ac:dyDescent="0.3">
      <c r="A34" s="8">
        <v>4</v>
      </c>
      <c r="B34" s="88" t="s">
        <v>139</v>
      </c>
      <c r="C34" s="8" t="s">
        <v>12</v>
      </c>
      <c r="D34" s="87">
        <v>251</v>
      </c>
      <c r="E34" s="53"/>
      <c r="F34" s="98"/>
      <c r="G34" s="53">
        <f t="shared" si="0"/>
        <v>0</v>
      </c>
      <c r="H34" s="53">
        <f t="shared" si="1"/>
        <v>0</v>
      </c>
      <c r="I34" s="83"/>
      <c r="J34" s="90"/>
    </row>
    <row r="35" spans="1:10" s="14" customFormat="1" x14ac:dyDescent="0.3">
      <c r="A35" s="8">
        <v>5</v>
      </c>
      <c r="B35" s="88" t="s">
        <v>140</v>
      </c>
      <c r="C35" s="8" t="s">
        <v>12</v>
      </c>
      <c r="D35" s="87">
        <v>179</v>
      </c>
      <c r="E35" s="53"/>
      <c r="F35" s="98"/>
      <c r="G35" s="53">
        <f t="shared" si="0"/>
        <v>0</v>
      </c>
      <c r="H35" s="53">
        <f t="shared" si="1"/>
        <v>0</v>
      </c>
      <c r="I35" s="83"/>
      <c r="J35" s="90"/>
    </row>
    <row r="36" spans="1:10" s="14" customFormat="1" x14ac:dyDescent="0.3">
      <c r="A36" s="8">
        <v>6</v>
      </c>
      <c r="B36" s="88" t="s">
        <v>141</v>
      </c>
      <c r="C36" s="8" t="s">
        <v>12</v>
      </c>
      <c r="D36" s="87">
        <v>8</v>
      </c>
      <c r="E36" s="53"/>
      <c r="F36" s="98"/>
      <c r="G36" s="53">
        <f t="shared" si="0"/>
        <v>0</v>
      </c>
      <c r="H36" s="53">
        <f t="shared" si="1"/>
        <v>0</v>
      </c>
      <c r="I36" s="83"/>
      <c r="J36" s="90"/>
    </row>
    <row r="37" spans="1:10" s="14" customFormat="1" x14ac:dyDescent="0.3">
      <c r="A37" s="8">
        <v>7</v>
      </c>
      <c r="B37" s="88" t="s">
        <v>11</v>
      </c>
      <c r="C37" s="8" t="s">
        <v>12</v>
      </c>
      <c r="D37" s="87">
        <v>2</v>
      </c>
      <c r="E37" s="53"/>
      <c r="F37" s="98"/>
      <c r="G37" s="53">
        <f t="shared" si="0"/>
        <v>0</v>
      </c>
      <c r="H37" s="53">
        <f t="shared" si="1"/>
        <v>0</v>
      </c>
      <c r="I37" s="83"/>
      <c r="J37" s="90"/>
    </row>
    <row r="38" spans="1:10" s="14" customFormat="1" x14ac:dyDescent="0.3">
      <c r="A38" s="8">
        <v>8</v>
      </c>
      <c r="B38" s="88" t="s">
        <v>9</v>
      </c>
      <c r="C38" s="8" t="s">
        <v>12</v>
      </c>
      <c r="D38" s="87">
        <v>1</v>
      </c>
      <c r="E38" s="53"/>
      <c r="F38" s="98"/>
      <c r="G38" s="53">
        <f t="shared" si="0"/>
        <v>0</v>
      </c>
      <c r="H38" s="53">
        <f t="shared" si="1"/>
        <v>0</v>
      </c>
      <c r="I38" s="83"/>
      <c r="J38" s="90"/>
    </row>
    <row r="39" spans="1:10" s="14" customFormat="1" x14ac:dyDescent="0.3">
      <c r="A39" s="8">
        <v>9</v>
      </c>
      <c r="B39" s="88" t="s">
        <v>136</v>
      </c>
      <c r="C39" s="8" t="s">
        <v>184</v>
      </c>
      <c r="D39" s="87">
        <f>((5500*2.25*2)+(5000*1.8*1.4))*1.1</f>
        <v>41085</v>
      </c>
      <c r="E39" s="53"/>
      <c r="F39" s="98"/>
      <c r="G39" s="53">
        <f t="shared" si="0"/>
        <v>0</v>
      </c>
      <c r="H39" s="53">
        <f t="shared" ref="H39:H47" si="2">D39*G39</f>
        <v>0</v>
      </c>
      <c r="I39" s="83"/>
      <c r="J39" s="90"/>
    </row>
    <row r="40" spans="1:10" s="14" customFormat="1" x14ac:dyDescent="0.3">
      <c r="A40" s="8">
        <v>10</v>
      </c>
      <c r="B40" s="88" t="s">
        <v>182</v>
      </c>
      <c r="C40" s="8" t="s">
        <v>137</v>
      </c>
      <c r="D40" s="87">
        <f>((5500*0.8*2)+(5000*0.4*1.4))*1.1</f>
        <v>12760.000000000002</v>
      </c>
      <c r="E40" s="53"/>
      <c r="F40" s="98"/>
      <c r="G40" s="53">
        <f t="shared" ref="G40:G44" si="3">E40+F40</f>
        <v>0</v>
      </c>
      <c r="H40" s="53">
        <f t="shared" ref="H40:H44" si="4">D40*G40</f>
        <v>0</v>
      </c>
      <c r="I40" s="83"/>
      <c r="J40" s="90"/>
    </row>
    <row r="41" spans="1:10" s="14" customFormat="1" x14ac:dyDescent="0.3">
      <c r="A41" s="8">
        <v>11</v>
      </c>
      <c r="B41" s="88" t="s">
        <v>183</v>
      </c>
      <c r="C41" s="8" t="s">
        <v>184</v>
      </c>
      <c r="D41" s="87">
        <f>D39-D40</f>
        <v>28325</v>
      </c>
      <c r="E41" s="53"/>
      <c r="F41" s="98"/>
      <c r="G41" s="53">
        <f t="shared" ref="G41:G43" si="5">E41+F41</f>
        <v>0</v>
      </c>
      <c r="H41" s="53">
        <f t="shared" ref="H41:H43" si="6">D41*G41</f>
        <v>0</v>
      </c>
      <c r="I41" s="83"/>
      <c r="J41" s="90"/>
    </row>
    <row r="42" spans="1:10" s="14" customFormat="1" x14ac:dyDescent="0.3">
      <c r="A42" s="8">
        <v>12</v>
      </c>
      <c r="B42" s="88" t="s">
        <v>185</v>
      </c>
      <c r="C42" s="8" t="s">
        <v>137</v>
      </c>
      <c r="D42" s="87">
        <f>+(D39-D41)*1.25</f>
        <v>15950</v>
      </c>
      <c r="E42" s="53"/>
      <c r="F42" s="98"/>
      <c r="G42" s="53">
        <f t="shared" si="5"/>
        <v>0</v>
      </c>
      <c r="H42" s="53">
        <f t="shared" si="6"/>
        <v>0</v>
      </c>
      <c r="I42" s="83"/>
      <c r="J42" s="90"/>
    </row>
    <row r="43" spans="1:10" s="14" customFormat="1" ht="26.4" x14ac:dyDescent="0.3">
      <c r="A43" s="8">
        <v>13</v>
      </c>
      <c r="B43" s="88" t="s">
        <v>138</v>
      </c>
      <c r="C43" s="8" t="s">
        <v>135</v>
      </c>
      <c r="D43" s="87">
        <v>10500</v>
      </c>
      <c r="E43" s="53"/>
      <c r="F43" s="10"/>
      <c r="G43" s="53">
        <f t="shared" si="5"/>
        <v>0</v>
      </c>
      <c r="H43" s="53">
        <f t="shared" si="6"/>
        <v>0</v>
      </c>
      <c r="I43" s="83"/>
      <c r="J43" s="90"/>
    </row>
    <row r="44" spans="1:10" s="14" customFormat="1" x14ac:dyDescent="0.3">
      <c r="A44" s="8">
        <v>14</v>
      </c>
      <c r="B44" s="88" t="s">
        <v>186</v>
      </c>
      <c r="C44" s="8" t="s">
        <v>135</v>
      </c>
      <c r="D44" s="87">
        <v>5980</v>
      </c>
      <c r="E44" s="53"/>
      <c r="F44" s="10"/>
      <c r="G44" s="53">
        <f t="shared" si="3"/>
        <v>0</v>
      </c>
      <c r="H44" s="53">
        <f t="shared" si="4"/>
        <v>0</v>
      </c>
      <c r="I44" s="83"/>
      <c r="J44" s="90"/>
    </row>
    <row r="45" spans="1:10" s="14" customFormat="1" x14ac:dyDescent="0.3">
      <c r="A45" s="8">
        <v>15</v>
      </c>
      <c r="B45" s="88" t="s">
        <v>187</v>
      </c>
      <c r="C45" s="8" t="s">
        <v>135</v>
      </c>
      <c r="D45" s="87">
        <v>2698</v>
      </c>
      <c r="E45" s="53"/>
      <c r="F45" s="10"/>
      <c r="G45" s="53">
        <f t="shared" si="0"/>
        <v>0</v>
      </c>
      <c r="H45" s="53">
        <f t="shared" si="2"/>
        <v>0</v>
      </c>
      <c r="I45" s="83"/>
      <c r="J45" s="90"/>
    </row>
    <row r="46" spans="1:10" s="14" customFormat="1" x14ac:dyDescent="0.3">
      <c r="A46" s="8">
        <v>16</v>
      </c>
      <c r="B46" s="88" t="s">
        <v>188</v>
      </c>
      <c r="C46" s="8" t="s">
        <v>135</v>
      </c>
      <c r="D46" s="87">
        <v>4675</v>
      </c>
      <c r="E46" s="53"/>
      <c r="F46" s="10"/>
      <c r="G46" s="53">
        <f t="shared" si="0"/>
        <v>0</v>
      </c>
      <c r="H46" s="53">
        <f t="shared" si="2"/>
        <v>0</v>
      </c>
      <c r="I46" s="83"/>
    </row>
    <row r="47" spans="1:10" s="14" customFormat="1" ht="26.4" x14ac:dyDescent="0.3">
      <c r="A47" s="8">
        <v>17</v>
      </c>
      <c r="B47" s="88" t="s">
        <v>189</v>
      </c>
      <c r="C47" s="8" t="s">
        <v>135</v>
      </c>
      <c r="D47" s="87">
        <v>1940</v>
      </c>
      <c r="E47" s="53"/>
      <c r="F47" s="10"/>
      <c r="G47" s="53">
        <f t="shared" si="0"/>
        <v>0</v>
      </c>
      <c r="H47" s="53">
        <f t="shared" si="2"/>
        <v>0</v>
      </c>
    </row>
    <row r="48" spans="1:10" s="14" customFormat="1" x14ac:dyDescent="0.3">
      <c r="A48" s="8"/>
      <c r="B48" s="88"/>
      <c r="C48" s="8"/>
      <c r="D48" s="8"/>
      <c r="E48" s="53"/>
      <c r="F48" s="98"/>
      <c r="G48" s="53"/>
      <c r="H48" s="53"/>
      <c r="I48" s="90"/>
    </row>
    <row r="49" spans="1:9" s="14" customFormat="1" x14ac:dyDescent="0.3">
      <c r="A49" s="8"/>
      <c r="B49" s="88"/>
      <c r="C49" s="8"/>
      <c r="D49" s="8"/>
      <c r="E49" s="53"/>
      <c r="F49" s="98"/>
      <c r="G49" s="53"/>
      <c r="H49" s="53"/>
      <c r="I49" s="100"/>
    </row>
    <row r="50" spans="1:9" s="14" customFormat="1" x14ac:dyDescent="0.3">
      <c r="A50" s="52"/>
      <c r="B50" s="9"/>
      <c r="C50" s="52"/>
      <c r="D50" s="52"/>
      <c r="E50" s="53"/>
      <c r="F50" s="53"/>
      <c r="G50" s="53"/>
      <c r="H50" s="53"/>
    </row>
    <row r="51" spans="1:9" s="12" customFormat="1" ht="13.8" thickBot="1" x14ac:dyDescent="0.35">
      <c r="A51" s="110" t="s">
        <v>179</v>
      </c>
      <c r="B51" s="111" t="s">
        <v>178</v>
      </c>
      <c r="C51" s="112"/>
      <c r="D51" s="112"/>
      <c r="E51" s="113"/>
      <c r="F51" s="113"/>
      <c r="G51" s="113"/>
      <c r="H51" s="113">
        <f>+H29+H15</f>
        <v>0</v>
      </c>
    </row>
    <row r="52" spans="1:9" s="14" customFormat="1" ht="13.8" thickTop="1" x14ac:dyDescent="0.3">
      <c r="B52" s="21"/>
    </row>
    <row r="53" spans="1:9" s="14" customFormat="1" x14ac:dyDescent="0.3">
      <c r="B53" s="21"/>
    </row>
  </sheetData>
  <mergeCells count="8">
    <mergeCell ref="H11:H13"/>
    <mergeCell ref="G11:G13"/>
    <mergeCell ref="A11:A13"/>
    <mergeCell ref="B11:B13"/>
    <mergeCell ref="C11:C13"/>
    <mergeCell ref="D11:D13"/>
    <mergeCell ref="E11:E13"/>
    <mergeCell ref="F11:F13"/>
  </mergeCells>
  <phoneticPr fontId="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744E-21B9-874B-99E6-A976C9B11677}">
  <dimension ref="A12:M29"/>
  <sheetViews>
    <sheetView zoomScale="70" zoomScaleNormal="70" workbookViewId="0">
      <selection activeCell="K18" sqref="K18"/>
    </sheetView>
  </sheetViews>
  <sheetFormatPr baseColWidth="10" defaultColWidth="9.109375" defaultRowHeight="13.2" x14ac:dyDescent="0.3"/>
  <cols>
    <col min="1" max="1" width="11.6640625" style="7" customWidth="1"/>
    <col min="2" max="2" width="120.44140625" style="7" customWidth="1"/>
    <col min="3" max="3" width="12.77734375" style="7" customWidth="1"/>
    <col min="4" max="4" width="15.33203125" style="7" customWidth="1"/>
    <col min="5" max="5" width="21.33203125" style="7" customWidth="1"/>
    <col min="6" max="6" width="26.44140625" style="7" customWidth="1"/>
    <col min="7" max="7" width="21.77734375" style="7" customWidth="1"/>
    <col min="8" max="8" width="25.77734375" style="7" customWidth="1"/>
    <col min="9" max="9" width="17.109375" style="7" customWidth="1"/>
    <col min="10" max="16384" width="9.109375" style="7"/>
  </cols>
  <sheetData>
    <row r="12" spans="1:8" ht="21" x14ac:dyDescent="0.3">
      <c r="A12" s="89" t="s">
        <v>196</v>
      </c>
    </row>
    <row r="14" spans="1:8" ht="13.2" customHeight="1" x14ac:dyDescent="0.3">
      <c r="A14" s="143" t="s">
        <v>142</v>
      </c>
      <c r="B14" s="144" t="s">
        <v>143</v>
      </c>
      <c r="C14" s="145" t="s">
        <v>12</v>
      </c>
      <c r="D14" s="145" t="s">
        <v>13</v>
      </c>
      <c r="E14" s="146" t="s">
        <v>163</v>
      </c>
      <c r="F14" s="146" t="s">
        <v>164</v>
      </c>
      <c r="G14" s="146" t="s">
        <v>161</v>
      </c>
      <c r="H14" s="142" t="s">
        <v>144</v>
      </c>
    </row>
    <row r="15" spans="1:8" x14ac:dyDescent="0.3">
      <c r="A15" s="143"/>
      <c r="B15" s="144"/>
      <c r="C15" s="145"/>
      <c r="D15" s="145"/>
      <c r="E15" s="146"/>
      <c r="F15" s="146"/>
      <c r="G15" s="146"/>
      <c r="H15" s="142"/>
    </row>
    <row r="16" spans="1:8" x14ac:dyDescent="0.3">
      <c r="A16" s="143"/>
      <c r="B16" s="144"/>
      <c r="C16" s="145"/>
      <c r="D16" s="145"/>
      <c r="E16" s="146"/>
      <c r="F16" s="146"/>
      <c r="G16" s="146"/>
      <c r="H16" s="142"/>
    </row>
    <row r="17" spans="1:13" ht="9" customHeight="1" x14ac:dyDescent="0.3">
      <c r="A17" s="91"/>
      <c r="B17" s="43"/>
      <c r="C17" s="32"/>
      <c r="D17" s="32"/>
      <c r="E17" s="92"/>
      <c r="F17" s="92"/>
      <c r="G17" s="92"/>
      <c r="H17" s="92"/>
    </row>
    <row r="18" spans="1:13" ht="241.8" customHeight="1" x14ac:dyDescent="0.3">
      <c r="A18" s="96">
        <v>1</v>
      </c>
      <c r="B18" s="88" t="s">
        <v>213</v>
      </c>
      <c r="C18" s="32" t="s">
        <v>180</v>
      </c>
      <c r="D18" s="99">
        <v>163</v>
      </c>
      <c r="E18" s="63"/>
      <c r="F18" s="63"/>
      <c r="G18" s="63">
        <f>E18+F18</f>
        <v>0</v>
      </c>
      <c r="H18" s="63">
        <f>D18*G18</f>
        <v>0</v>
      </c>
      <c r="I18" s="93"/>
      <c r="J18" s="14"/>
      <c r="K18" s="14"/>
      <c r="L18" s="14"/>
      <c r="M18" s="14"/>
    </row>
    <row r="19" spans="1:13" ht="205.2" customHeight="1" x14ac:dyDescent="0.3">
      <c r="A19" s="96">
        <v>2</v>
      </c>
      <c r="B19" s="9" t="s">
        <v>214</v>
      </c>
      <c r="C19" s="32" t="s">
        <v>180</v>
      </c>
      <c r="D19" s="99">
        <v>163</v>
      </c>
      <c r="E19" s="63"/>
      <c r="F19" s="63"/>
      <c r="G19" s="63">
        <f t="shared" ref="G19" si="0">E19+F19</f>
        <v>0</v>
      </c>
      <c r="H19" s="63">
        <f t="shared" ref="H19:H23" si="1">D19*G19</f>
        <v>0</v>
      </c>
      <c r="I19" s="93"/>
      <c r="J19" s="14"/>
      <c r="K19" s="14"/>
      <c r="L19" s="14"/>
      <c r="M19" s="14"/>
    </row>
    <row r="20" spans="1:13" ht="252" customHeight="1" x14ac:dyDescent="0.3">
      <c r="A20" s="96">
        <v>3</v>
      </c>
      <c r="B20" s="9" t="s">
        <v>215</v>
      </c>
      <c r="C20" s="32" t="s">
        <v>180</v>
      </c>
      <c r="D20" s="99">
        <v>254</v>
      </c>
      <c r="E20" s="63"/>
      <c r="F20" s="63"/>
      <c r="G20" s="63">
        <f t="shared" ref="G20:G24" si="2">E20+F20</f>
        <v>0</v>
      </c>
      <c r="H20" s="63">
        <f t="shared" si="1"/>
        <v>0</v>
      </c>
      <c r="I20" s="93"/>
      <c r="J20" s="14"/>
      <c r="K20" s="14"/>
      <c r="L20" s="14"/>
      <c r="M20" s="14"/>
    </row>
    <row r="21" spans="1:13" ht="256.8" customHeight="1" x14ac:dyDescent="0.3">
      <c r="A21" s="96">
        <v>4</v>
      </c>
      <c r="B21" s="9" t="s">
        <v>215</v>
      </c>
      <c r="C21" s="32" t="s">
        <v>180</v>
      </c>
      <c r="D21" s="99">
        <v>253</v>
      </c>
      <c r="E21" s="63"/>
      <c r="F21" s="63"/>
      <c r="G21" s="63">
        <f t="shared" si="2"/>
        <v>0</v>
      </c>
      <c r="H21" s="63">
        <f t="shared" si="1"/>
        <v>0</v>
      </c>
      <c r="I21" s="93"/>
      <c r="J21" s="14"/>
      <c r="K21" s="14"/>
      <c r="L21" s="14"/>
      <c r="M21" s="14"/>
    </row>
    <row r="22" spans="1:13" ht="108" customHeight="1" x14ac:dyDescent="0.3">
      <c r="A22" s="96">
        <v>5</v>
      </c>
      <c r="B22" s="9" t="s">
        <v>121</v>
      </c>
      <c r="C22" s="32" t="s">
        <v>180</v>
      </c>
      <c r="D22" s="99">
        <v>326</v>
      </c>
      <c r="E22" s="63"/>
      <c r="F22" s="63"/>
      <c r="G22" s="63">
        <f t="shared" si="2"/>
        <v>0</v>
      </c>
      <c r="H22" s="63">
        <f t="shared" si="1"/>
        <v>0</v>
      </c>
      <c r="I22" s="93"/>
      <c r="J22" s="14"/>
      <c r="K22" s="14"/>
      <c r="L22" s="14"/>
      <c r="M22" s="14"/>
    </row>
    <row r="23" spans="1:13" ht="111" customHeight="1" x14ac:dyDescent="0.3">
      <c r="A23" s="96">
        <v>6</v>
      </c>
      <c r="B23" s="9" t="s">
        <v>122</v>
      </c>
      <c r="C23" s="32" t="s">
        <v>180</v>
      </c>
      <c r="D23" s="99">
        <v>507</v>
      </c>
      <c r="E23" s="63"/>
      <c r="F23" s="63"/>
      <c r="G23" s="63">
        <f t="shared" si="2"/>
        <v>0</v>
      </c>
      <c r="H23" s="63">
        <f t="shared" si="1"/>
        <v>0</v>
      </c>
      <c r="I23" s="94"/>
      <c r="J23" s="14"/>
      <c r="K23" s="14"/>
      <c r="L23" s="14"/>
      <c r="M23" s="14"/>
    </row>
    <row r="24" spans="1:13" x14ac:dyDescent="0.3">
      <c r="A24" s="96">
        <v>7</v>
      </c>
      <c r="B24" s="43" t="s">
        <v>120</v>
      </c>
      <c r="C24" s="32" t="s">
        <v>180</v>
      </c>
      <c r="D24" s="99">
        <f>D22+D23</f>
        <v>833</v>
      </c>
      <c r="E24" s="37"/>
      <c r="F24" s="63"/>
      <c r="G24" s="63">
        <f t="shared" si="2"/>
        <v>0</v>
      </c>
      <c r="H24" s="63">
        <f>D24*G24</f>
        <v>0</v>
      </c>
      <c r="I24" s="14"/>
      <c r="J24" s="14"/>
      <c r="K24" s="14"/>
      <c r="L24" s="14"/>
      <c r="M24" s="14"/>
    </row>
    <row r="25" spans="1:13" x14ac:dyDescent="0.3">
      <c r="A25" s="95"/>
      <c r="B25" s="43"/>
      <c r="C25" s="32"/>
      <c r="D25" s="32"/>
      <c r="E25" s="37"/>
      <c r="F25" s="37"/>
      <c r="G25" s="37"/>
      <c r="H25" s="37"/>
      <c r="I25" s="14"/>
      <c r="J25" s="14"/>
      <c r="K25" s="14"/>
      <c r="L25" s="14"/>
      <c r="M25" s="14"/>
    </row>
    <row r="26" spans="1:13" x14ac:dyDescent="0.3">
      <c r="A26" s="95"/>
      <c r="B26" s="43"/>
      <c r="C26" s="32"/>
      <c r="D26" s="32"/>
      <c r="E26" s="37"/>
      <c r="F26" s="37"/>
      <c r="G26" s="37"/>
      <c r="H26" s="37"/>
      <c r="I26" s="14"/>
      <c r="J26" s="14"/>
      <c r="K26" s="14"/>
      <c r="L26" s="14"/>
      <c r="M26" s="14"/>
    </row>
    <row r="27" spans="1:13" x14ac:dyDescent="0.3">
      <c r="A27" s="95"/>
      <c r="B27" s="43"/>
      <c r="C27" s="32"/>
      <c r="D27" s="32"/>
      <c r="E27" s="37"/>
      <c r="F27" s="37"/>
      <c r="G27" s="37"/>
      <c r="H27" s="37"/>
      <c r="I27" s="14"/>
      <c r="J27" s="14"/>
      <c r="K27" s="14"/>
      <c r="L27" s="14"/>
      <c r="M27" s="14"/>
    </row>
    <row r="28" spans="1:13" s="12" customFormat="1" ht="13.8" thickBot="1" x14ac:dyDescent="0.35">
      <c r="A28" s="110" t="s">
        <v>179</v>
      </c>
      <c r="B28" s="111" t="s">
        <v>178</v>
      </c>
      <c r="C28" s="112"/>
      <c r="D28" s="112"/>
      <c r="E28" s="113"/>
      <c r="F28" s="113"/>
      <c r="G28" s="113"/>
      <c r="H28" s="113">
        <f>SUM(H18:H27)</f>
        <v>0</v>
      </c>
      <c r="I28" s="54"/>
    </row>
    <row r="29" spans="1:13" ht="13.8" thickTop="1" x14ac:dyDescent="0.3">
      <c r="I29" s="14"/>
      <c r="J29" s="14"/>
      <c r="K29" s="14"/>
      <c r="L29" s="14"/>
      <c r="M29" s="14"/>
    </row>
  </sheetData>
  <mergeCells count="8">
    <mergeCell ref="H14:H16"/>
    <mergeCell ref="A14:A16"/>
    <mergeCell ref="B14:B16"/>
    <mergeCell ref="C14:C16"/>
    <mergeCell ref="D14:D16"/>
    <mergeCell ref="E14:E16"/>
    <mergeCell ref="F14:F16"/>
    <mergeCell ref="G14:G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RESUMEN</vt:lpstr>
      <vt:lpstr>Presupuesto Subestación norte</vt:lpstr>
      <vt:lpstr>Presupuestos Dist. soterrad</vt:lpstr>
      <vt:lpstr>Iluminacion</vt:lpstr>
      <vt:lpstr>'Presupuesto Subestación norte'!Área_de_impresión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Santana</dc:creator>
  <cp:lastModifiedBy>Contrataciones Fideicomiso</cp:lastModifiedBy>
  <dcterms:created xsi:type="dcterms:W3CDTF">2022-04-17T12:20:26Z</dcterms:created>
  <dcterms:modified xsi:type="dcterms:W3CDTF">2022-06-17T15:54:14Z</dcterms:modified>
</cp:coreProperties>
</file>