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cmarzouka_propedernales_do/Documents/Escritorio/DGAPP - Legal/Documentos Legales/Licitaciones/FID-2022-0019 - Movimiento de Tierra/Documentos para Cargar/"/>
    </mc:Choice>
  </mc:AlternateContent>
  <xr:revisionPtr revIDLastSave="0" documentId="8_{02368858-412B-4920-B1A8-A21FF89762A6}" xr6:coauthVersionLast="47" xr6:coauthVersionMax="47" xr10:uidLastSave="{00000000-0000-0000-0000-000000000000}"/>
  <bookViews>
    <workbookView xWindow="-28920" yWindow="-75" windowWidth="29040" windowHeight="15840" activeTab="3" xr2:uid="{39B55B6A-24D0-46E0-8089-15E083B0F5B1}"/>
  </bookViews>
  <sheets>
    <sheet name="Lote 1" sheetId="11" r:id="rId1"/>
    <sheet name="Lote 2" sheetId="14" r:id="rId2"/>
    <sheet name="Lote 3" sheetId="15" r:id="rId3"/>
    <sheet name="Lote 4" sheetId="13" r:id="rId4"/>
  </sheets>
  <definedNames>
    <definedName name="_xlnm.Print_Area" localSheetId="0">'Lote 1'!$A$1:$F$63</definedName>
    <definedName name="_xlnm.Print_Area" localSheetId="1">'Lote 2'!$A$1:$F$63</definedName>
    <definedName name="_xlnm.Print_Area" localSheetId="2">'Lote 3'!$A$1:$F$63</definedName>
    <definedName name="_xlnm.Print_Area" localSheetId="3">'Lote 4'!$A$1:$F$63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5" l="1"/>
  <c r="Q32" i="15"/>
  <c r="Q33" i="14"/>
  <c r="Q32" i="14"/>
  <c r="Q33" i="13"/>
  <c r="Q32" i="13"/>
  <c r="Q33" i="11"/>
  <c r="Q32" i="11"/>
  <c r="F32" i="15" l="1"/>
  <c r="F32" i="14"/>
  <c r="F34" i="14"/>
  <c r="F34" i="15"/>
  <c r="F32" i="13"/>
  <c r="F34" i="11"/>
  <c r="F32" i="11"/>
  <c r="Q43" i="15" l="1"/>
  <c r="Q30" i="15"/>
  <c r="Q43" i="14"/>
  <c r="Q30" i="14"/>
  <c r="Q43" i="13"/>
  <c r="Q30" i="13"/>
  <c r="Q43" i="11" l="1"/>
  <c r="Q30" i="11"/>
  <c r="F31" i="13" l="1"/>
  <c r="E44" i="15"/>
  <c r="Q42" i="15"/>
  <c r="O39" i="15"/>
  <c r="E39" i="15"/>
  <c r="F39" i="15" s="1"/>
  <c r="S39" i="15" s="1"/>
  <c r="E38" i="15"/>
  <c r="F38" i="15" s="1"/>
  <c r="N36" i="15"/>
  <c r="O36" i="15" s="1"/>
  <c r="O38" i="15" s="1"/>
  <c r="Q29" i="15"/>
  <c r="O26" i="15"/>
  <c r="O16" i="15"/>
  <c r="P16" i="15" s="1"/>
  <c r="E44" i="14"/>
  <c r="Q42" i="14"/>
  <c r="O39" i="14"/>
  <c r="E39" i="14"/>
  <c r="F39" i="14" s="1"/>
  <c r="S39" i="14" s="1"/>
  <c r="E38" i="14"/>
  <c r="F38" i="14" s="1"/>
  <c r="N36" i="14"/>
  <c r="O36" i="14" s="1"/>
  <c r="O38" i="14" s="1"/>
  <c r="Q29" i="14"/>
  <c r="O26" i="14"/>
  <c r="E44" i="13"/>
  <c r="Q42" i="13"/>
  <c r="O39" i="13"/>
  <c r="E39" i="13"/>
  <c r="F39" i="13" s="1"/>
  <c r="S39" i="13" s="1"/>
  <c r="E38" i="13"/>
  <c r="F38" i="13" s="1"/>
  <c r="N36" i="13"/>
  <c r="O36" i="13" s="1"/>
  <c r="O38" i="13" s="1"/>
  <c r="Q29" i="13"/>
  <c r="O26" i="13"/>
  <c r="E44" i="11"/>
  <c r="E39" i="11"/>
  <c r="F39" i="11" s="1"/>
  <c r="S39" i="11" s="1"/>
  <c r="E38" i="11"/>
  <c r="Q42" i="11"/>
  <c r="O39" i="11"/>
  <c r="Q29" i="11"/>
  <c r="O26" i="11"/>
  <c r="F27" i="13" l="1"/>
  <c r="F23" i="15"/>
  <c r="N21" i="14"/>
  <c r="O21" i="14" s="1"/>
  <c r="N21" i="13"/>
  <c r="O21" i="13" s="1"/>
  <c r="F27" i="11"/>
  <c r="F44" i="15"/>
  <c r="E42" i="13"/>
  <c r="F42" i="13" s="1"/>
  <c r="F29" i="13"/>
  <c r="E42" i="15"/>
  <c r="F42" i="15" s="1"/>
  <c r="E42" i="11"/>
  <c r="E42" i="14"/>
  <c r="F42" i="14" s="1"/>
  <c r="F31" i="15"/>
  <c r="F44" i="14"/>
  <c r="F26" i="14"/>
  <c r="S26" i="14" s="1"/>
  <c r="F31" i="14"/>
  <c r="F26" i="13"/>
  <c r="S26" i="13" s="1"/>
  <c r="F16" i="13"/>
  <c r="F16" i="15"/>
  <c r="F23" i="14"/>
  <c r="F26" i="15"/>
  <c r="S26" i="15" s="1"/>
  <c r="F16" i="14"/>
  <c r="O16" i="14"/>
  <c r="P16" i="14" s="1"/>
  <c r="F23" i="13"/>
  <c r="O16" i="13"/>
  <c r="P16" i="13" s="1"/>
  <c r="S38" i="15"/>
  <c r="N21" i="15"/>
  <c r="O21" i="15" s="1"/>
  <c r="O23" i="15" s="1"/>
  <c r="S38" i="14"/>
  <c r="S38" i="13"/>
  <c r="F34" i="13"/>
  <c r="F44" i="13"/>
  <c r="F38" i="11"/>
  <c r="F44" i="11"/>
  <c r="N36" i="11"/>
  <c r="O36" i="11" s="1"/>
  <c r="O38" i="11" s="1"/>
  <c r="F16" i="11"/>
  <c r="F26" i="11"/>
  <c r="F23" i="11"/>
  <c r="O16" i="11"/>
  <c r="P16" i="11" s="1"/>
  <c r="F24" i="13" l="1"/>
  <c r="O23" i="14"/>
  <c r="O23" i="13"/>
  <c r="F28" i="15"/>
  <c r="F25" i="15"/>
  <c r="F33" i="14"/>
  <c r="F33" i="13"/>
  <c r="F19" i="11"/>
  <c r="F33" i="15"/>
  <c r="F18" i="11"/>
  <c r="E43" i="14"/>
  <c r="F43" i="14" s="1"/>
  <c r="F27" i="15"/>
  <c r="F24" i="15"/>
  <c r="F27" i="14"/>
  <c r="F24" i="14"/>
  <c r="F29" i="15"/>
  <c r="F29" i="14"/>
  <c r="F24" i="11"/>
  <c r="F42" i="11"/>
  <c r="F12" i="14"/>
  <c r="F12" i="15"/>
  <c r="F12" i="13"/>
  <c r="F17" i="14"/>
  <c r="E41" i="11"/>
  <c r="F41" i="11" s="1"/>
  <c r="E40" i="14"/>
  <c r="F40" i="14" s="1"/>
  <c r="F17" i="13"/>
  <c r="E40" i="11"/>
  <c r="F40" i="11" s="1"/>
  <c r="F28" i="11"/>
  <c r="F17" i="11"/>
  <c r="E41" i="15"/>
  <c r="F41" i="15" s="1"/>
  <c r="E40" i="15"/>
  <c r="F40" i="15" s="1"/>
  <c r="E41" i="14"/>
  <c r="F41" i="14" s="1"/>
  <c r="E40" i="13"/>
  <c r="F40" i="13" s="1"/>
  <c r="F17" i="15"/>
  <c r="E41" i="13"/>
  <c r="F41" i="13" s="1"/>
  <c r="S26" i="11"/>
  <c r="S38" i="11"/>
  <c r="F12" i="11"/>
  <c r="N21" i="11"/>
  <c r="O21" i="11" s="1"/>
  <c r="O23" i="11" s="1"/>
  <c r="F31" i="11"/>
  <c r="F29" i="11"/>
  <c r="F30" i="14" l="1"/>
  <c r="E43" i="13"/>
  <c r="F43" i="13" s="1"/>
  <c r="F30" i="13"/>
  <c r="F28" i="14"/>
  <c r="F19" i="14"/>
  <c r="F33" i="11"/>
  <c r="E43" i="11"/>
  <c r="F43" i="11" s="1"/>
  <c r="F30" i="11"/>
  <c r="F25" i="14"/>
  <c r="E43" i="15"/>
  <c r="F43" i="15" s="1"/>
  <c r="F30" i="15"/>
  <c r="F21" i="15" s="1"/>
  <c r="F18" i="14"/>
  <c r="F28" i="13"/>
  <c r="F19" i="13"/>
  <c r="F19" i="15"/>
  <c r="F25" i="13"/>
  <c r="F18" i="13"/>
  <c r="F18" i="15"/>
  <c r="F25" i="11"/>
  <c r="F21" i="13" l="1"/>
  <c r="F21" i="11"/>
  <c r="F21" i="14"/>
  <c r="H20" i="15"/>
  <c r="H21" i="15" s="1"/>
  <c r="H20" i="13" l="1"/>
  <c r="H22" i="13" s="1"/>
  <c r="H20" i="11"/>
  <c r="H22" i="11" s="1"/>
  <c r="H20" i="14"/>
  <c r="H21" i="14" s="1"/>
  <c r="H22" i="15"/>
  <c r="F11" i="14"/>
  <c r="F11" i="15"/>
  <c r="F11" i="13"/>
  <c r="F11" i="11"/>
  <c r="H21" i="13" l="1"/>
  <c r="H21" i="11"/>
  <c r="H22" i="14"/>
  <c r="F10" i="11" l="1"/>
  <c r="F10" i="14"/>
  <c r="F8" i="14" s="1"/>
  <c r="F10" i="15"/>
  <c r="F8" i="15" s="1"/>
  <c r="F10" i="13"/>
  <c r="F8" i="13" l="1"/>
  <c r="F8" i="11"/>
  <c r="F14" i="13"/>
  <c r="F14" i="15"/>
  <c r="F14" i="14"/>
  <c r="F14" i="11"/>
  <c r="F46" i="14" l="1"/>
  <c r="F46" i="15"/>
  <c r="F46" i="13"/>
  <c r="F57" i="13" s="1"/>
  <c r="F46" i="11"/>
  <c r="F52" i="11" s="1"/>
  <c r="F57" i="14" l="1"/>
  <c r="F57" i="11"/>
  <c r="F57" i="15"/>
  <c r="F51" i="15"/>
  <c r="F52" i="15"/>
  <c r="F53" i="15"/>
  <c r="F54" i="15"/>
  <c r="F56" i="15"/>
  <c r="F55" i="15"/>
  <c r="F54" i="14"/>
  <c r="F56" i="14"/>
  <c r="F55" i="14"/>
  <c r="F53" i="14"/>
  <c r="F52" i="14"/>
  <c r="F51" i="14"/>
  <c r="F51" i="13"/>
  <c r="F54" i="13"/>
  <c r="F53" i="13"/>
  <c r="F56" i="13"/>
  <c r="F55" i="13"/>
  <c r="F52" i="13"/>
  <c r="F55" i="11"/>
  <c r="F54" i="11"/>
  <c r="F53" i="11"/>
  <c r="F51" i="11"/>
  <c r="F56" i="11"/>
  <c r="F49" i="14" l="1"/>
  <c r="F60" i="14" s="1"/>
  <c r="F63" i="14" s="1"/>
  <c r="F49" i="13"/>
  <c r="F49" i="11"/>
  <c r="F60" i="11" s="1"/>
  <c r="F49" i="15"/>
  <c r="F67" i="11" l="1"/>
  <c r="F60" i="13"/>
  <c r="F63" i="13" s="1"/>
  <c r="F60" i="15"/>
  <c r="F63" i="15" s="1"/>
  <c r="F63" i="11"/>
  <c r="F66" i="11" l="1"/>
  <c r="M63" i="14"/>
  <c r="S23" i="14"/>
  <c r="S23" i="15"/>
  <c r="M63" i="15"/>
  <c r="F67" i="14"/>
  <c r="F66" i="14"/>
  <c r="F66" i="15"/>
  <c r="F67" i="15"/>
  <c r="S23" i="13"/>
  <c r="M63" i="13"/>
  <c r="F67" i="13"/>
  <c r="F66" i="13"/>
  <c r="S23" i="11"/>
  <c r="M63" i="11"/>
</calcChain>
</file>

<file path=xl/sharedStrings.xml><?xml version="1.0" encoding="utf-8"?>
<sst xmlns="http://schemas.openxmlformats.org/spreadsheetml/2006/main" count="424" uniqueCount="85">
  <si>
    <t>PA</t>
  </si>
  <si>
    <t>CODIA</t>
  </si>
  <si>
    <t>DIRECCIÓN TÉCNICA Y RESPONSABILIDAD</t>
  </si>
  <si>
    <t>ITBIS (18% de la Dirección Técnica)</t>
  </si>
  <si>
    <t>SEGUROS Y FIANZAS</t>
  </si>
  <si>
    <t>LEY 686 DE PENSIÓN Y JUBILACIÓN</t>
  </si>
  <si>
    <t>No.</t>
  </si>
  <si>
    <t>DESCRIPCION</t>
  </si>
  <si>
    <t>CANT.</t>
  </si>
  <si>
    <t>P.U. (RD$)</t>
  </si>
  <si>
    <t>SUB-TOTAL (RD$)</t>
  </si>
  <si>
    <t>1.1.1</t>
  </si>
  <si>
    <t>1.2.1</t>
  </si>
  <si>
    <t>COSTOS INDIRECTOS</t>
  </si>
  <si>
    <t>TOTAL GENERAL (RD$)</t>
  </si>
  <si>
    <t xml:space="preserve"> </t>
  </si>
  <si>
    <t>UND.</t>
  </si>
  <si>
    <t>1.2.2</t>
  </si>
  <si>
    <t>1.2.3</t>
  </si>
  <si>
    <t>1.2.4</t>
  </si>
  <si>
    <t>TOTAL DE COSTOS INDIRECTOS (2) (RD$)</t>
  </si>
  <si>
    <t>I</t>
  </si>
  <si>
    <t>II</t>
  </si>
  <si>
    <t>M2</t>
  </si>
  <si>
    <t>M3C</t>
  </si>
  <si>
    <t>M3E</t>
  </si>
  <si>
    <t>M3N</t>
  </si>
  <si>
    <t>TRABAJOS A REALIZAR</t>
  </si>
  <si>
    <t>Trabajos Preliminares</t>
  </si>
  <si>
    <t>TOTAL DE COSTOS DIRECTOS I (1.1+1.2+1.3) (RD$)</t>
  </si>
  <si>
    <t>Trabajos Generales</t>
  </si>
  <si>
    <t>1.3.1</t>
  </si>
  <si>
    <t>1.3.2</t>
  </si>
  <si>
    <t>1.3.3</t>
  </si>
  <si>
    <t>1.3.4</t>
  </si>
  <si>
    <t>1.3.5</t>
  </si>
  <si>
    <t>Regado, Nivelado y Compactado de Material de Relleno</t>
  </si>
  <si>
    <t>MES</t>
  </si>
  <si>
    <t>Movimiento de Tierra</t>
  </si>
  <si>
    <t>1.1.2</t>
  </si>
  <si>
    <t>Ingenieria</t>
  </si>
  <si>
    <t>Campamento</t>
  </si>
  <si>
    <t>1.1.3</t>
  </si>
  <si>
    <t>Traslado y Movilización de Equipos</t>
  </si>
  <si>
    <r>
      <t xml:space="preserve">Limpieza, Desmonte y Desbroce de Troncos y Capa Vegetal con Bulldozer CATD6N o similar, </t>
    </r>
    <r>
      <rPr>
        <i/>
        <sz val="10"/>
        <rFont val="Arial"/>
        <family val="2"/>
      </rPr>
      <t>e=20cm</t>
    </r>
  </si>
  <si>
    <t>Excavación de roca a cielo abierto</t>
  </si>
  <si>
    <t>Excavación de material no clasificado a cielo abierto</t>
  </si>
  <si>
    <t>Bote producto de excavación de roca (Distancia= 15km)</t>
  </si>
  <si>
    <t>Bote producto de excavación de material no clasificado(Distancia= 15km)</t>
  </si>
  <si>
    <t>1.4.1</t>
  </si>
  <si>
    <t>1.4.2</t>
  </si>
  <si>
    <t>Movimiento de Tierra - Acondicionamiento de Areas Exteriores (Parqueos, Caminos, Area de Piscinas, Juegos y Canchas)</t>
  </si>
  <si>
    <t>1.3.6</t>
  </si>
  <si>
    <t>Costo por m2 (Huella Edificable)</t>
  </si>
  <si>
    <t>Costo por m2 (Areas Exteriores)</t>
  </si>
  <si>
    <t>IMPREVISTOS</t>
  </si>
  <si>
    <t>1.3.7</t>
  </si>
  <si>
    <t>M3E-KM</t>
  </si>
  <si>
    <t>1.4.3</t>
  </si>
  <si>
    <t>Suministro de Material Granular para Relleno</t>
  </si>
  <si>
    <t>Transporte de Material Granular para Relleno (Mina a 40km)</t>
  </si>
  <si>
    <t>Carga de material inservible producto de corte de capa vegetal</t>
  </si>
  <si>
    <t>Bote de material inservible producto de corte de capa vegetal (Distancia= 15km)</t>
  </si>
  <si>
    <t>Acarreo interno de material inservible producto de corte de capa vegetal (Distancia=0-5km)</t>
  </si>
  <si>
    <t>Carga de material producto de excavación de material no clasificado</t>
  </si>
  <si>
    <t>Carga de material producto de excavación de roca</t>
  </si>
  <si>
    <t>Bote de material producto de excavación de material no clasificado(Distancia= 15km)</t>
  </si>
  <si>
    <t>Suministro de Material Granular Clasificado para Relleno</t>
  </si>
  <si>
    <t>Acarreo interno de material inservible producto de corte de capa vegetal (Distancia= 0-5km)</t>
  </si>
  <si>
    <t>Bote de material producto de excavación de roca (Distancia= 15km)</t>
  </si>
  <si>
    <t>Suministro de Roca</t>
  </si>
  <si>
    <t>1.3.8</t>
  </si>
  <si>
    <t>1.3.9</t>
  </si>
  <si>
    <t>1.3.10</t>
  </si>
  <si>
    <t>1.3.11</t>
  </si>
  <si>
    <t>Regado, Nivelado y Compactado de Material Granular Clasificado de Relleno</t>
  </si>
  <si>
    <t>Regado, Nivelado y Compactado de Roca</t>
  </si>
  <si>
    <t>1.3.12</t>
  </si>
  <si>
    <t>Transporte de Material Granular Clasificado para Relleno (Considerando Mina a 43km)</t>
  </si>
  <si>
    <t>Transporte de Roca (Considerando Mina a 43km)</t>
  </si>
  <si>
    <t>GASTOS ADMINISTRATIVOS, HIGIENE Y SEGURIDAD OCUPACIONAL</t>
  </si>
  <si>
    <t>CONTRATACIÓN PARA EL MOVIMIENTO DE TIERRA, LOTE 4 DE LA FASE I. PROYECTO HOTELERO CABO ROJO, PEDERNALES</t>
  </si>
  <si>
    <t>CONTRATACIÓN PARA EL MOVIMIENTO DE TIERRA, LOTE 3 DE LA FASE I. PROYECTO HOTELERO CABO ROJO, PEDERNALES</t>
  </si>
  <si>
    <t>CONTRATACIÓN PARA EL MOVIMIENTO DE TIERRA, LOTE 2 DE LA FASE I. PROYECTO HOTELERO CABO ROJO, PEDERNALES</t>
  </si>
  <si>
    <t>CONTRATACIÓN PARA EL MOVIMIENTO DE TIERRA,  LOTE 1 DE LA FASE I. PROYECTO HOTELERO CABO ROJO, PEDERNALES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</si>
</sst>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rgb="FF1F497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44" fontId="5" fillId="0" borderId="0" xfId="7" applyFont="1" applyFill="1" applyAlignment="1">
      <alignment horizontal="center" vertical="center"/>
    </xf>
    <xf numFmtId="44" fontId="2" fillId="0" borderId="3" xfId="7" applyFont="1" applyFill="1" applyBorder="1" applyAlignment="1" applyProtection="1">
      <alignment horizontal="center" vertical="center" wrapText="1"/>
      <protection locked="0"/>
    </xf>
    <xf numFmtId="44" fontId="2" fillId="0" borderId="2" xfId="7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4" fontId="1" fillId="2" borderId="1" xfId="7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4" fontId="1" fillId="3" borderId="1" xfId="7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44" fontId="6" fillId="4" borderId="1" xfId="7" applyFont="1" applyFill="1" applyBorder="1" applyAlignment="1">
      <alignment horizontal="center" vertical="center"/>
    </xf>
    <xf numFmtId="10" fontId="2" fillId="0" borderId="2" xfId="8" applyNumberFormat="1" applyFont="1" applyFill="1" applyBorder="1" applyAlignment="1" applyProtection="1">
      <alignment horizontal="center" vertical="center" wrapText="1"/>
      <protection locked="0"/>
    </xf>
    <xf numFmtId="44" fontId="1" fillId="5" borderId="1" xfId="7" applyFont="1" applyFill="1" applyBorder="1" applyAlignment="1" applyProtection="1">
      <alignment horizontal="center" vertical="center" wrapText="1"/>
      <protection locked="0"/>
    </xf>
    <xf numFmtId="43" fontId="2" fillId="0" borderId="2" xfId="9" applyFont="1" applyFill="1" applyBorder="1" applyAlignment="1">
      <alignment horizontal="center" vertical="center"/>
    </xf>
    <xf numFmtId="43" fontId="5" fillId="0" borderId="0" xfId="0" applyNumberFormat="1" applyFont="1" applyFill="1" applyAlignment="1">
      <alignment horizontal="center" vertical="center"/>
    </xf>
    <xf numFmtId="0" fontId="1" fillId="5" borderId="4" xfId="0" applyFont="1" applyFill="1" applyBorder="1" applyAlignment="1" applyProtection="1">
      <alignment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44" fontId="5" fillId="0" borderId="0" xfId="7" applyNumberFormat="1" applyFont="1" applyFill="1" applyAlignment="1">
      <alignment horizontal="center" vertical="center"/>
    </xf>
    <xf numFmtId="44" fontId="2" fillId="5" borderId="2" xfId="7" applyFont="1" applyFill="1" applyBorder="1" applyAlignment="1" applyProtection="1">
      <alignment horizontal="center" vertical="center" wrapText="1"/>
      <protection locked="0"/>
    </xf>
    <xf numFmtId="44" fontId="5" fillId="0" borderId="0" xfId="7" applyFont="1" applyFill="1" applyAlignment="1">
      <alignment horizontal="right" vertical="center"/>
    </xf>
    <xf numFmtId="9" fontId="5" fillId="0" borderId="0" xfId="8" applyFont="1" applyFill="1" applyAlignment="1">
      <alignment horizontal="center" vertical="center"/>
    </xf>
    <xf numFmtId="10" fontId="5" fillId="0" borderId="0" xfId="8" applyNumberFormat="1" applyFont="1" applyFill="1" applyAlignment="1">
      <alignment horizontal="center" vertical="center"/>
    </xf>
    <xf numFmtId="44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right" vertical="center" wrapText="1"/>
      <protection locked="0"/>
    </xf>
    <xf numFmtId="0" fontId="1" fillId="5" borderId="5" xfId="0" applyFont="1" applyFill="1" applyBorder="1" applyAlignment="1" applyProtection="1">
      <alignment horizontal="right" vertical="center" wrapText="1"/>
      <protection locked="0"/>
    </xf>
    <xf numFmtId="0" fontId="1" fillId="5" borderId="6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vertical="center" wrapText="1"/>
    </xf>
  </cellXfs>
  <cellStyles count="10">
    <cellStyle name="Millares" xfId="9" builtinId="3"/>
    <cellStyle name="Millares 3 3" xfId="3" xr:uid="{4D1DDC0F-3CCA-4969-836E-52FCCA8FA9F3}"/>
    <cellStyle name="Millares 5 3 2" xfId="4" xr:uid="{436E2715-B23C-41FB-94CF-249F11419005}"/>
    <cellStyle name="Moneda" xfId="7" builtinId="4"/>
    <cellStyle name="Normal" xfId="0" builtinId="0"/>
    <cellStyle name="Normal 10 2" xfId="6" xr:uid="{78CF5F8A-4655-4590-B07E-70422D7012E7}"/>
    <cellStyle name="Normal 13 2" xfId="2" xr:uid="{D46DB0FB-CA06-468C-B955-21EB9186DB39}"/>
    <cellStyle name="Normal 2 3 2" xfId="5" xr:uid="{4451152C-E050-4B52-8AE0-E47EB4F38FA2}"/>
    <cellStyle name="Normal 3" xfId="1" xr:uid="{1B13F07F-2FA6-4B42-9478-C72DA7B57738}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8443-CFA0-4628-9CBC-72CFA8C0D496}">
  <sheetPr>
    <tabColor rgb="FF92D050"/>
    <pageSetUpPr fitToPage="1"/>
  </sheetPr>
  <dimension ref="A2:S68"/>
  <sheetViews>
    <sheetView zoomScaleNormal="100" workbookViewId="0">
      <selection activeCell="B26" sqref="B26"/>
    </sheetView>
  </sheetViews>
  <sheetFormatPr baseColWidth="10" defaultColWidth="9.109375" defaultRowHeight="13.2" outlineLevelRow="1" x14ac:dyDescent="0.3"/>
  <cols>
    <col min="1" max="1" width="7.33203125" style="2" customWidth="1"/>
    <col min="2" max="2" width="72.6640625" style="3" customWidth="1"/>
    <col min="3" max="4" width="13.5546875" style="2" customWidth="1"/>
    <col min="5" max="5" width="13.5546875" style="9" customWidth="1"/>
    <col min="6" max="6" width="17.5546875" style="9" customWidth="1"/>
    <col min="7" max="7" width="9.109375" style="2"/>
    <col min="8" max="8" width="15" style="2" hidden="1" customWidth="1"/>
    <col min="9" max="9" width="14.109375" style="2" bestFit="1" customWidth="1"/>
    <col min="10" max="12" width="9.109375" style="2"/>
    <col min="13" max="16" width="9.109375" style="2" hidden="1" customWidth="1"/>
    <col min="17" max="19" width="0" style="2" hidden="1" customWidth="1"/>
    <col min="20" max="16384" width="9.109375" style="2"/>
  </cols>
  <sheetData>
    <row r="2" spans="1:17" s="38" customFormat="1" x14ac:dyDescent="0.3">
      <c r="A2" s="47" t="s">
        <v>84</v>
      </c>
      <c r="B2" s="47"/>
      <c r="C2" s="47"/>
      <c r="D2" s="47"/>
      <c r="E2" s="47"/>
      <c r="F2" s="47"/>
      <c r="G2" s="47"/>
    </row>
    <row r="3" spans="1:17" ht="13.8" thickBot="1" x14ac:dyDescent="0.35">
      <c r="B3" s="1"/>
    </row>
    <row r="4" spans="1:17" ht="27.6" thickTop="1" thickBot="1" x14ac:dyDescent="0.35">
      <c r="A4" s="14" t="s">
        <v>6</v>
      </c>
      <c r="B4" s="14" t="s">
        <v>7</v>
      </c>
      <c r="C4" s="14" t="s">
        <v>8</v>
      </c>
      <c r="D4" s="14" t="s">
        <v>16</v>
      </c>
      <c r="E4" s="15" t="s">
        <v>9</v>
      </c>
      <c r="F4" s="15" t="s">
        <v>10</v>
      </c>
      <c r="Q4" s="2" t="s">
        <v>15</v>
      </c>
    </row>
    <row r="5" spans="1:17" ht="15" thickTop="1" thickBot="1" x14ac:dyDescent="0.3">
      <c r="A5" s="39"/>
      <c r="B5" s="40"/>
      <c r="C5" s="39"/>
      <c r="D5" s="39"/>
      <c r="E5" s="10"/>
      <c r="F5" s="10"/>
      <c r="M5" s="4"/>
    </row>
    <row r="6" spans="1:17" ht="14.4" thickTop="1" thickBot="1" x14ac:dyDescent="0.35">
      <c r="A6" s="12" t="s">
        <v>21</v>
      </c>
      <c r="B6" s="25" t="s">
        <v>27</v>
      </c>
      <c r="C6" s="26"/>
      <c r="D6" s="26"/>
      <c r="E6" s="27"/>
      <c r="F6" s="13"/>
    </row>
    <row r="7" spans="1:17" ht="14.4" thickTop="1" thickBot="1" x14ac:dyDescent="0.35">
      <c r="A7" s="39"/>
      <c r="B7" s="40"/>
      <c r="C7" s="39"/>
      <c r="D7" s="39"/>
      <c r="E7" s="10"/>
      <c r="F7" s="10"/>
    </row>
    <row r="8" spans="1:17" ht="14.4" thickTop="1" thickBot="1" x14ac:dyDescent="0.35">
      <c r="A8" s="16">
        <v>1.1000000000000001</v>
      </c>
      <c r="B8" s="28" t="s">
        <v>28</v>
      </c>
      <c r="C8" s="29"/>
      <c r="D8" s="29"/>
      <c r="E8" s="30"/>
      <c r="F8" s="17">
        <f>SUM(F9:F13)</f>
        <v>0</v>
      </c>
    </row>
    <row r="9" spans="1:17" ht="13.8" thickTop="1" x14ac:dyDescent="0.3">
      <c r="A9" s="41"/>
      <c r="B9" s="42"/>
      <c r="C9" s="41"/>
      <c r="D9" s="41"/>
      <c r="E9" s="11"/>
      <c r="F9" s="11"/>
      <c r="G9" s="34"/>
    </row>
    <row r="10" spans="1:17" x14ac:dyDescent="0.3">
      <c r="A10" s="41" t="s">
        <v>11</v>
      </c>
      <c r="B10" s="42" t="s">
        <v>40</v>
      </c>
      <c r="C10" s="20">
        <v>4</v>
      </c>
      <c r="D10" s="43" t="s">
        <v>37</v>
      </c>
      <c r="E10" s="11"/>
      <c r="F10" s="11">
        <f>E10*C10</f>
        <v>0</v>
      </c>
      <c r="G10" s="34"/>
      <c r="I10" s="35"/>
    </row>
    <row r="11" spans="1:17" x14ac:dyDescent="0.3">
      <c r="A11" s="41" t="s">
        <v>39</v>
      </c>
      <c r="B11" s="42" t="s">
        <v>41</v>
      </c>
      <c r="C11" s="20">
        <v>4</v>
      </c>
      <c r="D11" s="43" t="s">
        <v>37</v>
      </c>
      <c r="E11" s="11"/>
      <c r="F11" s="11">
        <f>E11*C11</f>
        <v>0</v>
      </c>
      <c r="G11" s="34"/>
    </row>
    <row r="12" spans="1:17" x14ac:dyDescent="0.3">
      <c r="A12" s="41" t="s">
        <v>42</v>
      </c>
      <c r="B12" s="42" t="s">
        <v>43</v>
      </c>
      <c r="C12" s="20">
        <v>1</v>
      </c>
      <c r="D12" s="43" t="s">
        <v>0</v>
      </c>
      <c r="E12" s="11"/>
      <c r="F12" s="11">
        <f>E12*C12</f>
        <v>0</v>
      </c>
      <c r="G12" s="34"/>
      <c r="I12" s="35"/>
    </row>
    <row r="13" spans="1:17" ht="13.8" thickBot="1" x14ac:dyDescent="0.35">
      <c r="A13" s="41"/>
      <c r="B13" s="42"/>
      <c r="C13" s="41"/>
      <c r="D13" s="41"/>
      <c r="E13" s="11"/>
      <c r="F13" s="11"/>
      <c r="G13" s="34"/>
    </row>
    <row r="14" spans="1:17" ht="14.4" thickTop="1" thickBot="1" x14ac:dyDescent="0.35">
      <c r="A14" s="16">
        <v>1.2</v>
      </c>
      <c r="B14" s="28" t="s">
        <v>30</v>
      </c>
      <c r="C14" s="29"/>
      <c r="D14" s="29"/>
      <c r="E14" s="30"/>
      <c r="F14" s="17">
        <f>SUM(F15:F20)</f>
        <v>0</v>
      </c>
    </row>
    <row r="15" spans="1:17" ht="13.8" thickTop="1" x14ac:dyDescent="0.3">
      <c r="A15" s="41"/>
      <c r="B15" s="42"/>
      <c r="C15" s="41"/>
      <c r="D15" s="41"/>
      <c r="E15" s="11"/>
      <c r="F15" s="11"/>
      <c r="G15" s="34"/>
    </row>
    <row r="16" spans="1:17" ht="26.4" x14ac:dyDescent="0.3">
      <c r="A16" s="41" t="s">
        <v>12</v>
      </c>
      <c r="B16" s="42" t="s">
        <v>44</v>
      </c>
      <c r="C16" s="20">
        <v>189948</v>
      </c>
      <c r="D16" s="43" t="s">
        <v>23</v>
      </c>
      <c r="E16" s="11"/>
      <c r="F16" s="11">
        <f>E16*C16</f>
        <v>0</v>
      </c>
      <c r="G16" s="34"/>
      <c r="H16" s="21"/>
      <c r="O16" s="21">
        <f>C16/500</f>
        <v>379.89600000000002</v>
      </c>
      <c r="P16" s="21">
        <f>O16/24</f>
        <v>15.829000000000001</v>
      </c>
    </row>
    <row r="17" spans="1:19" x14ac:dyDescent="0.3">
      <c r="A17" s="41" t="s">
        <v>17</v>
      </c>
      <c r="B17" s="42" t="s">
        <v>61</v>
      </c>
      <c r="C17" s="20">
        <v>64582.32</v>
      </c>
      <c r="D17" s="43" t="s">
        <v>25</v>
      </c>
      <c r="E17" s="11"/>
      <c r="F17" s="11">
        <f>E17*C17</f>
        <v>0</v>
      </c>
      <c r="G17" s="34"/>
    </row>
    <row r="18" spans="1:19" x14ac:dyDescent="0.3">
      <c r="A18" s="41" t="s">
        <v>18</v>
      </c>
      <c r="B18" s="42" t="s">
        <v>62</v>
      </c>
      <c r="C18" s="20">
        <v>484367.4</v>
      </c>
      <c r="D18" s="43" t="s">
        <v>57</v>
      </c>
      <c r="E18" s="11"/>
      <c r="F18" s="11">
        <f>E18*C18</f>
        <v>0</v>
      </c>
      <c r="G18" s="34"/>
    </row>
    <row r="19" spans="1:19" ht="26.4" x14ac:dyDescent="0.3">
      <c r="A19" s="41" t="s">
        <v>19</v>
      </c>
      <c r="B19" s="42" t="s">
        <v>63</v>
      </c>
      <c r="C19" s="20">
        <v>161455.79999999999</v>
      </c>
      <c r="D19" s="43" t="s">
        <v>57</v>
      </c>
      <c r="E19" s="11"/>
      <c r="F19" s="11">
        <f>E19*C19</f>
        <v>0</v>
      </c>
      <c r="G19" s="34"/>
    </row>
    <row r="20" spans="1:19" ht="13.8" thickBot="1" x14ac:dyDescent="0.35">
      <c r="A20" s="41"/>
      <c r="B20" s="42"/>
      <c r="C20" s="41"/>
      <c r="D20" s="41"/>
      <c r="E20" s="11"/>
      <c r="F20" s="11"/>
      <c r="G20" s="34"/>
      <c r="H20" s="36">
        <f>F21+F36</f>
        <v>0</v>
      </c>
    </row>
    <row r="21" spans="1:19" ht="14.4" thickTop="1" thickBot="1" x14ac:dyDescent="0.35">
      <c r="A21" s="16">
        <v>1.3</v>
      </c>
      <c r="B21" s="28" t="s">
        <v>38</v>
      </c>
      <c r="C21" s="29"/>
      <c r="D21" s="29"/>
      <c r="E21" s="30"/>
      <c r="F21" s="17">
        <f>SUM(F22:F35)</f>
        <v>0</v>
      </c>
      <c r="H21" s="35" t="e">
        <f>F21/H20</f>
        <v>#DIV/0!</v>
      </c>
      <c r="N21" s="21">
        <f>C23/67</f>
        <v>147.51900298507462</v>
      </c>
      <c r="O21" s="21">
        <f>N21/24</f>
        <v>6.1466251243781089</v>
      </c>
    </row>
    <row r="22" spans="1:19" ht="13.8" thickTop="1" x14ac:dyDescent="0.3">
      <c r="A22" s="41"/>
      <c r="B22" s="42"/>
      <c r="C22" s="41"/>
      <c r="D22" s="41"/>
      <c r="E22" s="11"/>
      <c r="F22" s="11"/>
      <c r="G22" s="34"/>
      <c r="H22" s="35" t="e">
        <f>F36/H20</f>
        <v>#DIV/0!</v>
      </c>
    </row>
    <row r="23" spans="1:19" x14ac:dyDescent="0.3">
      <c r="A23" s="41" t="s">
        <v>31</v>
      </c>
      <c r="B23" s="42" t="s">
        <v>45</v>
      </c>
      <c r="C23" s="20">
        <v>9883.7731999999996</v>
      </c>
      <c r="D23" s="43" t="s">
        <v>26</v>
      </c>
      <c r="E23" s="11"/>
      <c r="F23" s="11">
        <f>E23*C23</f>
        <v>0</v>
      </c>
      <c r="G23" s="34"/>
      <c r="O23" s="21">
        <f>+O21+P16</f>
        <v>21.975625124378109</v>
      </c>
      <c r="S23" s="2" t="e">
        <f>F23/F63</f>
        <v>#DIV/0!</v>
      </c>
    </row>
    <row r="24" spans="1:19" x14ac:dyDescent="0.3">
      <c r="A24" s="41" t="s">
        <v>32</v>
      </c>
      <c r="B24" s="42" t="s">
        <v>65</v>
      </c>
      <c r="C24" s="20">
        <v>14825.659799999999</v>
      </c>
      <c r="D24" s="43" t="s">
        <v>25</v>
      </c>
      <c r="E24" s="11"/>
      <c r="F24" s="11">
        <f t="shared" ref="F24" si="0">E24*C24</f>
        <v>0</v>
      </c>
      <c r="G24" s="34"/>
    </row>
    <row r="25" spans="1:19" x14ac:dyDescent="0.3">
      <c r="A25" s="41" t="s">
        <v>33</v>
      </c>
      <c r="B25" s="42" t="s">
        <v>69</v>
      </c>
      <c r="C25" s="20">
        <v>222384.897</v>
      </c>
      <c r="D25" s="43" t="s">
        <v>57</v>
      </c>
      <c r="E25" s="11"/>
      <c r="F25" s="11">
        <f>E25*C25</f>
        <v>0</v>
      </c>
      <c r="G25" s="34"/>
    </row>
    <row r="26" spans="1:19" x14ac:dyDescent="0.3">
      <c r="A26" s="41" t="s">
        <v>34</v>
      </c>
      <c r="B26" s="42" t="s">
        <v>46</v>
      </c>
      <c r="C26" s="20">
        <v>4235.9027999999998</v>
      </c>
      <c r="D26" s="43" t="s">
        <v>26</v>
      </c>
      <c r="E26" s="11"/>
      <c r="F26" s="11">
        <f>E26*C26</f>
        <v>0</v>
      </c>
      <c r="G26" s="34"/>
      <c r="O26" s="21">
        <f>+O22+P17</f>
        <v>0</v>
      </c>
      <c r="S26" s="2" t="e">
        <f>F26/F64</f>
        <v>#DIV/0!</v>
      </c>
    </row>
    <row r="27" spans="1:19" x14ac:dyDescent="0.3">
      <c r="A27" s="41" t="s">
        <v>35</v>
      </c>
      <c r="B27" s="42" t="s">
        <v>64</v>
      </c>
      <c r="C27" s="20">
        <v>5506.67364</v>
      </c>
      <c r="D27" s="43" t="s">
        <v>25</v>
      </c>
      <c r="E27" s="11"/>
      <c r="F27" s="11">
        <f t="shared" ref="F27" si="1">E27*C27</f>
        <v>0</v>
      </c>
      <c r="G27" s="34"/>
    </row>
    <row r="28" spans="1:19" x14ac:dyDescent="0.3">
      <c r="A28" s="41" t="s">
        <v>52</v>
      </c>
      <c r="B28" s="42" t="s">
        <v>66</v>
      </c>
      <c r="C28" s="20">
        <v>82600.104600000006</v>
      </c>
      <c r="D28" s="43" t="s">
        <v>57</v>
      </c>
      <c r="E28" s="11"/>
      <c r="F28" s="11">
        <f t="shared" ref="F28:F29" si="2">E28*C28</f>
        <v>0</v>
      </c>
      <c r="G28" s="34"/>
    </row>
    <row r="29" spans="1:19" x14ac:dyDescent="0.3">
      <c r="A29" s="41" t="s">
        <v>56</v>
      </c>
      <c r="B29" s="42" t="s">
        <v>67</v>
      </c>
      <c r="C29" s="20">
        <v>24780.031380000004</v>
      </c>
      <c r="D29" s="43" t="s">
        <v>25</v>
      </c>
      <c r="E29" s="11"/>
      <c r="F29" s="11">
        <f t="shared" si="2"/>
        <v>0</v>
      </c>
      <c r="G29" s="34"/>
      <c r="Q29" s="2">
        <f>120+310</f>
        <v>430</v>
      </c>
    </row>
    <row r="30" spans="1:19" x14ac:dyDescent="0.3">
      <c r="A30" s="41" t="s">
        <v>71</v>
      </c>
      <c r="B30" s="42" t="s">
        <v>78</v>
      </c>
      <c r="C30" s="20">
        <v>1065541.3493400002</v>
      </c>
      <c r="D30" s="43" t="s">
        <v>57</v>
      </c>
      <c r="E30" s="11"/>
      <c r="F30" s="11">
        <f t="shared" ref="F30" si="3">E30*C30</f>
        <v>0</v>
      </c>
      <c r="G30" s="34"/>
      <c r="Q30" s="2">
        <f>120+310</f>
        <v>430</v>
      </c>
    </row>
    <row r="31" spans="1:19" x14ac:dyDescent="0.3">
      <c r="A31" s="41" t="s">
        <v>72</v>
      </c>
      <c r="B31" s="42" t="s">
        <v>75</v>
      </c>
      <c r="C31" s="20">
        <v>19061.562600000001</v>
      </c>
      <c r="D31" s="43" t="s">
        <v>24</v>
      </c>
      <c r="E31" s="11"/>
      <c r="F31" s="11">
        <f>E31*C31</f>
        <v>0</v>
      </c>
      <c r="G31" s="34"/>
    </row>
    <row r="32" spans="1:19" x14ac:dyDescent="0.3">
      <c r="A32" s="41" t="s">
        <v>73</v>
      </c>
      <c r="B32" s="42" t="s">
        <v>70</v>
      </c>
      <c r="C32" s="20">
        <v>62267.771160000004</v>
      </c>
      <c r="D32" s="43" t="s">
        <v>25</v>
      </c>
      <c r="E32" s="11"/>
      <c r="F32" s="11">
        <f t="shared" ref="F32" si="4">E32*C32</f>
        <v>0</v>
      </c>
      <c r="G32" s="34"/>
      <c r="Q32" s="2">
        <f>120+310</f>
        <v>430</v>
      </c>
    </row>
    <row r="33" spans="1:19" x14ac:dyDescent="0.3">
      <c r="A33" s="41" t="s">
        <v>74</v>
      </c>
      <c r="B33" s="42" t="s">
        <v>79</v>
      </c>
      <c r="C33" s="20">
        <v>2677514.1598800002</v>
      </c>
      <c r="D33" s="43" t="s">
        <v>57</v>
      </c>
      <c r="E33" s="11"/>
      <c r="F33" s="11">
        <f t="shared" ref="F33" si="5">E33*C33</f>
        <v>0</v>
      </c>
      <c r="G33" s="34"/>
      <c r="Q33" s="2">
        <f>120+310</f>
        <v>430</v>
      </c>
    </row>
    <row r="34" spans="1:19" x14ac:dyDescent="0.3">
      <c r="A34" s="41" t="s">
        <v>77</v>
      </c>
      <c r="B34" s="42" t="s">
        <v>76</v>
      </c>
      <c r="C34" s="20">
        <v>44476.979400000004</v>
      </c>
      <c r="D34" s="43" t="s">
        <v>24</v>
      </c>
      <c r="E34" s="11"/>
      <c r="F34" s="11">
        <f>E34*C34</f>
        <v>0</v>
      </c>
      <c r="G34" s="34"/>
    </row>
    <row r="35" spans="1:19" ht="13.8" thickBot="1" x14ac:dyDescent="0.35">
      <c r="A35" s="39"/>
      <c r="B35" s="40"/>
      <c r="C35" s="39"/>
      <c r="D35" s="39"/>
      <c r="E35" s="10"/>
      <c r="F35" s="10"/>
      <c r="G35" s="34"/>
    </row>
    <row r="36" spans="1:19" ht="14.4" hidden="1" thickTop="1" thickBot="1" x14ac:dyDescent="0.35">
      <c r="A36" s="16">
        <v>1.4</v>
      </c>
      <c r="B36" s="28" t="s">
        <v>51</v>
      </c>
      <c r="C36" s="29"/>
      <c r="D36" s="29"/>
      <c r="E36" s="30"/>
      <c r="F36" s="17"/>
      <c r="N36" s="21">
        <f>C38/67</f>
        <v>0</v>
      </c>
      <c r="O36" s="21">
        <f>N36/24</f>
        <v>0</v>
      </c>
    </row>
    <row r="37" spans="1:19" ht="13.8" hidden="1" thickBot="1" x14ac:dyDescent="0.35">
      <c r="A37" s="41"/>
      <c r="B37" s="42"/>
      <c r="C37" s="41"/>
      <c r="D37" s="41"/>
      <c r="E37" s="11"/>
      <c r="F37" s="11"/>
    </row>
    <row r="38" spans="1:19" ht="13.8" hidden="1" thickBot="1" x14ac:dyDescent="0.35">
      <c r="A38" s="41" t="s">
        <v>31</v>
      </c>
      <c r="B38" s="42" t="s">
        <v>45</v>
      </c>
      <c r="C38" s="20"/>
      <c r="D38" s="43" t="s">
        <v>26</v>
      </c>
      <c r="E38" s="11" t="e">
        <f>#REF!</f>
        <v>#REF!</v>
      </c>
      <c r="F38" s="11" t="e">
        <f>E38*C38</f>
        <v>#REF!</v>
      </c>
      <c r="O38" s="21">
        <f>+O36+P28</f>
        <v>0</v>
      </c>
      <c r="S38" s="2" t="e">
        <f>F38/F72</f>
        <v>#REF!</v>
      </c>
    </row>
    <row r="39" spans="1:19" ht="13.8" hidden="1" thickBot="1" x14ac:dyDescent="0.35">
      <c r="A39" s="41" t="s">
        <v>31</v>
      </c>
      <c r="B39" s="42" t="s">
        <v>46</v>
      </c>
      <c r="C39" s="20"/>
      <c r="D39" s="43" t="s">
        <v>26</v>
      </c>
      <c r="E39" s="11" t="e">
        <f>#REF!</f>
        <v>#REF!</v>
      </c>
      <c r="F39" s="11" t="e">
        <f>E39*C39</f>
        <v>#REF!</v>
      </c>
      <c r="O39" s="21">
        <f>+O37+P29</f>
        <v>0</v>
      </c>
      <c r="S39" s="2" t="e">
        <f>F39/F73</f>
        <v>#REF!</v>
      </c>
    </row>
    <row r="40" spans="1:19" ht="13.8" hidden="1" thickBot="1" x14ac:dyDescent="0.35">
      <c r="A40" s="41" t="s">
        <v>32</v>
      </c>
      <c r="B40" s="42" t="s">
        <v>47</v>
      </c>
      <c r="C40" s="20"/>
      <c r="D40" s="43" t="s">
        <v>25</v>
      </c>
      <c r="E40" s="11" t="e">
        <f>#REF!</f>
        <v>#REF!</v>
      </c>
      <c r="F40" s="11" t="e">
        <f t="shared" ref="F40:F44" si="6">E40*C40</f>
        <v>#REF!</v>
      </c>
    </row>
    <row r="41" spans="1:19" ht="13.8" hidden="1" thickBot="1" x14ac:dyDescent="0.35">
      <c r="A41" s="41" t="s">
        <v>32</v>
      </c>
      <c r="B41" s="42" t="s">
        <v>48</v>
      </c>
      <c r="C41" s="20"/>
      <c r="D41" s="43" t="s">
        <v>25</v>
      </c>
      <c r="E41" s="11" t="e">
        <f>#REF!</f>
        <v>#REF!</v>
      </c>
      <c r="F41" s="11" t="e">
        <f t="shared" si="6"/>
        <v>#REF!</v>
      </c>
    </row>
    <row r="42" spans="1:19" ht="13.8" hidden="1" thickBot="1" x14ac:dyDescent="0.35">
      <c r="A42" s="41" t="s">
        <v>49</v>
      </c>
      <c r="B42" s="42" t="s">
        <v>59</v>
      </c>
      <c r="C42" s="20">
        <v>52555.310600000004</v>
      </c>
      <c r="D42" s="43" t="s">
        <v>25</v>
      </c>
      <c r="E42" s="32" t="e">
        <f>#REF!</f>
        <v>#REF!</v>
      </c>
      <c r="F42" s="11" t="e">
        <f t="shared" si="6"/>
        <v>#REF!</v>
      </c>
      <c r="Q42" s="2">
        <f>120+310</f>
        <v>430</v>
      </c>
    </row>
    <row r="43" spans="1:19" ht="13.8" hidden="1" thickBot="1" x14ac:dyDescent="0.35">
      <c r="A43" s="41" t="s">
        <v>50</v>
      </c>
      <c r="B43" s="42" t="s">
        <v>60</v>
      </c>
      <c r="C43" s="20">
        <v>2102212.4240000001</v>
      </c>
      <c r="D43" s="43" t="s">
        <v>57</v>
      </c>
      <c r="E43" s="11">
        <f>E30</f>
        <v>0</v>
      </c>
      <c r="F43" s="11">
        <f t="shared" ref="F43" si="7">E43*C43</f>
        <v>0</v>
      </c>
      <c r="Q43" s="2">
        <f>120+310</f>
        <v>430</v>
      </c>
    </row>
    <row r="44" spans="1:19" ht="13.8" hidden="1" thickBot="1" x14ac:dyDescent="0.35">
      <c r="A44" s="41" t="s">
        <v>58</v>
      </c>
      <c r="B44" s="42" t="s">
        <v>36</v>
      </c>
      <c r="C44" s="20">
        <v>40427.162000000004</v>
      </c>
      <c r="D44" s="43" t="s">
        <v>24</v>
      </c>
      <c r="E44" s="11" t="e">
        <f>#REF!</f>
        <v>#REF!</v>
      </c>
      <c r="F44" s="11" t="e">
        <f t="shared" si="6"/>
        <v>#REF!</v>
      </c>
    </row>
    <row r="45" spans="1:19" ht="13.8" hidden="1" thickBot="1" x14ac:dyDescent="0.35">
      <c r="A45" s="39"/>
      <c r="B45" s="40"/>
      <c r="C45" s="39"/>
      <c r="D45" s="39"/>
      <c r="E45" s="10"/>
      <c r="F45" s="10"/>
    </row>
    <row r="46" spans="1:19" ht="14.4" thickTop="1" thickBot="1" x14ac:dyDescent="0.35">
      <c r="A46" s="22"/>
      <c r="B46" s="22" t="s">
        <v>29</v>
      </c>
      <c r="C46" s="23"/>
      <c r="D46" s="23"/>
      <c r="E46" s="24"/>
      <c r="F46" s="19">
        <f>F8+F21+F14+F36</f>
        <v>0</v>
      </c>
    </row>
    <row r="47" spans="1:19" ht="13.8" thickTop="1" x14ac:dyDescent="0.3">
      <c r="A47" s="41"/>
      <c r="B47" s="42"/>
      <c r="C47" s="41"/>
      <c r="D47" s="41"/>
      <c r="E47" s="11"/>
      <c r="F47" s="11"/>
    </row>
    <row r="48" spans="1:19" ht="13.8" thickBot="1" x14ac:dyDescent="0.35">
      <c r="A48" s="41"/>
      <c r="B48" s="42"/>
      <c r="C48" s="41"/>
      <c r="D48" s="41"/>
      <c r="E48" s="11"/>
      <c r="F48" s="11"/>
    </row>
    <row r="49" spans="1:13" ht="14.4" thickTop="1" thickBot="1" x14ac:dyDescent="0.35">
      <c r="A49" s="12" t="s">
        <v>22</v>
      </c>
      <c r="B49" s="25" t="s">
        <v>13</v>
      </c>
      <c r="C49" s="26"/>
      <c r="D49" s="26"/>
      <c r="E49" s="27"/>
      <c r="F49" s="13">
        <f>SUM(F51:F57)</f>
        <v>0</v>
      </c>
    </row>
    <row r="50" spans="1:13" ht="13.8" thickTop="1" x14ac:dyDescent="0.3">
      <c r="A50" s="41"/>
      <c r="B50" s="42"/>
      <c r="C50" s="41"/>
      <c r="D50" s="41"/>
      <c r="E50" s="11"/>
      <c r="F50" s="11"/>
    </row>
    <row r="51" spans="1:13" x14ac:dyDescent="0.3">
      <c r="A51" s="41">
        <v>2.1</v>
      </c>
      <c r="B51" s="42" t="s">
        <v>2</v>
      </c>
      <c r="C51" s="18">
        <v>0.1</v>
      </c>
      <c r="D51" s="41"/>
      <c r="E51" s="11"/>
      <c r="F51" s="11">
        <f>C51*$F$46</f>
        <v>0</v>
      </c>
    </row>
    <row r="52" spans="1:13" x14ac:dyDescent="0.3">
      <c r="A52" s="41">
        <v>2.2000000000000002</v>
      </c>
      <c r="B52" s="42" t="s">
        <v>3</v>
      </c>
      <c r="C52" s="18">
        <v>1.7999999999999999E-2</v>
      </c>
      <c r="D52" s="41"/>
      <c r="E52" s="11"/>
      <c r="F52" s="11">
        <f>C52*$F$46</f>
        <v>0</v>
      </c>
    </row>
    <row r="53" spans="1:13" x14ac:dyDescent="0.3">
      <c r="A53" s="41">
        <v>2.2999999999999998</v>
      </c>
      <c r="B53" s="42" t="s">
        <v>80</v>
      </c>
      <c r="C53" s="18">
        <v>0.02</v>
      </c>
      <c r="D53" s="41"/>
      <c r="E53" s="11"/>
      <c r="F53" s="11">
        <f t="shared" ref="F53:F56" si="8">C53*$F$46</f>
        <v>0</v>
      </c>
    </row>
    <row r="54" spans="1:13" x14ac:dyDescent="0.3">
      <c r="A54" s="41">
        <v>2.4</v>
      </c>
      <c r="B54" s="42" t="s">
        <v>4</v>
      </c>
      <c r="C54" s="18">
        <v>0.03</v>
      </c>
      <c r="D54" s="41"/>
      <c r="E54" s="11"/>
      <c r="F54" s="11">
        <f t="shared" si="8"/>
        <v>0</v>
      </c>
    </row>
    <row r="55" spans="1:13" x14ac:dyDescent="0.3">
      <c r="A55" s="41">
        <v>2.5</v>
      </c>
      <c r="B55" s="42" t="s">
        <v>1</v>
      </c>
      <c r="C55" s="18">
        <v>1E-3</v>
      </c>
      <c r="D55" s="41"/>
      <c r="E55" s="11"/>
      <c r="F55" s="11">
        <f t="shared" si="8"/>
        <v>0</v>
      </c>
    </row>
    <row r="56" spans="1:13" x14ac:dyDescent="0.3">
      <c r="A56" s="41">
        <v>2.6</v>
      </c>
      <c r="B56" s="42" t="s">
        <v>5</v>
      </c>
      <c r="C56" s="18">
        <v>0.01</v>
      </c>
      <c r="D56" s="41"/>
      <c r="E56" s="11"/>
      <c r="F56" s="11">
        <f t="shared" si="8"/>
        <v>0</v>
      </c>
    </row>
    <row r="57" spans="1:13" x14ac:dyDescent="0.3">
      <c r="A57" s="41">
        <v>2.7</v>
      </c>
      <c r="B57" s="42" t="s">
        <v>55</v>
      </c>
      <c r="C57" s="18">
        <v>0.05</v>
      </c>
      <c r="D57" s="41"/>
      <c r="E57" s="11"/>
      <c r="F57" s="11">
        <f t="shared" ref="F57" si="9">C57*$F$46</f>
        <v>0</v>
      </c>
    </row>
    <row r="58" spans="1:13" x14ac:dyDescent="0.3">
      <c r="A58" s="5"/>
      <c r="B58" s="6"/>
      <c r="C58" s="5"/>
      <c r="D58" s="5"/>
      <c r="E58" s="11"/>
      <c r="F58" s="11"/>
    </row>
    <row r="59" spans="1:13" ht="13.8" thickBot="1" x14ac:dyDescent="0.35">
      <c r="A59" s="7"/>
      <c r="B59" s="8"/>
      <c r="C59" s="7"/>
      <c r="D59" s="7"/>
      <c r="E59" s="10"/>
      <c r="F59" s="10"/>
    </row>
    <row r="60" spans="1:13" ht="14.4" thickTop="1" thickBot="1" x14ac:dyDescent="0.35">
      <c r="A60" s="44" t="s">
        <v>20</v>
      </c>
      <c r="B60" s="45"/>
      <c r="C60" s="45"/>
      <c r="D60" s="45"/>
      <c r="E60" s="46"/>
      <c r="F60" s="19">
        <f>F49</f>
        <v>0</v>
      </c>
    </row>
    <row r="61" spans="1:13" ht="13.8" thickTop="1" x14ac:dyDescent="0.3">
      <c r="A61" s="5"/>
      <c r="B61" s="6"/>
      <c r="C61" s="5"/>
      <c r="D61" s="5"/>
      <c r="E61" s="11"/>
      <c r="F61" s="11"/>
    </row>
    <row r="62" spans="1:13" ht="13.8" thickBot="1" x14ac:dyDescent="0.35">
      <c r="A62" s="7"/>
      <c r="B62" s="8"/>
      <c r="C62" s="7"/>
      <c r="D62" s="7"/>
      <c r="E62" s="10"/>
      <c r="F62" s="10"/>
    </row>
    <row r="63" spans="1:13" ht="14.4" thickTop="1" thickBot="1" x14ac:dyDescent="0.35">
      <c r="A63" s="44" t="s">
        <v>14</v>
      </c>
      <c r="B63" s="45"/>
      <c r="C63" s="45"/>
      <c r="D63" s="45"/>
      <c r="E63" s="46"/>
      <c r="F63" s="19">
        <f>F46+F60</f>
        <v>0</v>
      </c>
      <c r="M63" s="2">
        <f>F63/C16</f>
        <v>0</v>
      </c>
    </row>
    <row r="64" spans="1:13" ht="13.8" thickTop="1" x14ac:dyDescent="0.3"/>
    <row r="66" spans="5:6" hidden="1" outlineLevel="1" x14ac:dyDescent="0.3">
      <c r="E66" s="33" t="s">
        <v>53</v>
      </c>
      <c r="F66" s="31" t="e">
        <f>(F21+F14*H21+F8*H21+(F21+F14*H21+F8*H21)*(1+#REF!))/#REF!</f>
        <v>#DIV/0!</v>
      </c>
    </row>
    <row r="67" spans="5:6" hidden="1" outlineLevel="1" x14ac:dyDescent="0.3">
      <c r="E67" s="33" t="s">
        <v>54</v>
      </c>
      <c r="F67" s="9" t="e">
        <f>((F36+F8*H22+F14*H22+(F36+F8*H22+F14*H22)*(1+#REF!))/(#REF!-#REF!))</f>
        <v>#DIV/0!</v>
      </c>
    </row>
    <row r="68" spans="5:6" collapsed="1" x14ac:dyDescent="0.3"/>
  </sheetData>
  <mergeCells count="3">
    <mergeCell ref="A60:E60"/>
    <mergeCell ref="A63:E63"/>
    <mergeCell ref="A2:G2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159A-FE68-4FE5-AFCA-63CAFE1E5F82}">
  <sheetPr>
    <tabColor rgb="FFFFC000"/>
  </sheetPr>
  <dimension ref="A2:S68"/>
  <sheetViews>
    <sheetView zoomScaleNormal="100" workbookViewId="0">
      <selection activeCell="A2" sqref="A2:F2"/>
    </sheetView>
  </sheetViews>
  <sheetFormatPr baseColWidth="10" defaultColWidth="9.109375" defaultRowHeight="13.2" outlineLevelRow="1" x14ac:dyDescent="0.3"/>
  <cols>
    <col min="1" max="1" width="7.33203125" style="2" customWidth="1"/>
    <col min="2" max="2" width="73.33203125" style="3" customWidth="1"/>
    <col min="3" max="4" width="13.5546875" style="2" customWidth="1"/>
    <col min="5" max="5" width="13.5546875" style="9" customWidth="1"/>
    <col min="6" max="6" width="17.5546875" style="9" customWidth="1"/>
    <col min="7" max="7" width="9.109375" style="2"/>
    <col min="8" max="8" width="15" style="2" hidden="1" customWidth="1"/>
    <col min="9" max="12" width="9.109375" style="2"/>
    <col min="13" max="16" width="9.109375" style="2" hidden="1" customWidth="1"/>
    <col min="17" max="19" width="0" style="2" hidden="1" customWidth="1"/>
    <col min="20" max="16384" width="9.109375" style="2"/>
  </cols>
  <sheetData>
    <row r="2" spans="1:17" s="38" customFormat="1" ht="13.2" customHeight="1" x14ac:dyDescent="0.3">
      <c r="A2" s="47" t="s">
        <v>83</v>
      </c>
      <c r="B2" s="47"/>
      <c r="C2" s="47"/>
      <c r="D2" s="47"/>
      <c r="E2" s="47"/>
      <c r="F2" s="47"/>
    </row>
    <row r="3" spans="1:17" ht="13.8" thickBot="1" x14ac:dyDescent="0.35">
      <c r="B3" s="1"/>
    </row>
    <row r="4" spans="1:17" ht="27.6" thickTop="1" thickBot="1" x14ac:dyDescent="0.35">
      <c r="A4" s="14" t="s">
        <v>6</v>
      </c>
      <c r="B4" s="14" t="s">
        <v>7</v>
      </c>
      <c r="C4" s="14" t="s">
        <v>8</v>
      </c>
      <c r="D4" s="14" t="s">
        <v>16</v>
      </c>
      <c r="E4" s="15" t="s">
        <v>9</v>
      </c>
      <c r="F4" s="15" t="s">
        <v>10</v>
      </c>
      <c r="Q4" s="2" t="s">
        <v>15</v>
      </c>
    </row>
    <row r="5" spans="1:17" ht="15" thickTop="1" thickBot="1" x14ac:dyDescent="0.3">
      <c r="A5" s="39"/>
      <c r="B5" s="40"/>
      <c r="C5" s="39"/>
      <c r="D5" s="39"/>
      <c r="E5" s="10"/>
      <c r="F5" s="10"/>
      <c r="M5" s="4"/>
    </row>
    <row r="6" spans="1:17" ht="14.4" thickTop="1" thickBot="1" x14ac:dyDescent="0.35">
      <c r="A6" s="12" t="s">
        <v>21</v>
      </c>
      <c r="B6" s="25" t="s">
        <v>27</v>
      </c>
      <c r="C6" s="26"/>
      <c r="D6" s="26"/>
      <c r="E6" s="27"/>
      <c r="F6" s="13"/>
    </row>
    <row r="7" spans="1:17" ht="14.4" thickTop="1" thickBot="1" x14ac:dyDescent="0.35">
      <c r="A7" s="39"/>
      <c r="B7" s="40"/>
      <c r="C7" s="39"/>
      <c r="D7" s="39"/>
      <c r="E7" s="10"/>
      <c r="F7" s="10"/>
    </row>
    <row r="8" spans="1:17" ht="14.4" thickTop="1" thickBot="1" x14ac:dyDescent="0.35">
      <c r="A8" s="16">
        <v>1.1000000000000001</v>
      </c>
      <c r="B8" s="28" t="s">
        <v>28</v>
      </c>
      <c r="C8" s="29"/>
      <c r="D8" s="29"/>
      <c r="E8" s="30"/>
      <c r="F8" s="17">
        <f>SUM(F9:F13)</f>
        <v>0</v>
      </c>
    </row>
    <row r="9" spans="1:17" ht="13.8" thickTop="1" x14ac:dyDescent="0.3">
      <c r="A9" s="41"/>
      <c r="B9" s="42"/>
      <c r="C9" s="41"/>
      <c r="D9" s="41"/>
      <c r="E9" s="11"/>
      <c r="F9" s="11"/>
      <c r="G9" s="34"/>
    </row>
    <row r="10" spans="1:17" x14ac:dyDescent="0.3">
      <c r="A10" s="41" t="s">
        <v>11</v>
      </c>
      <c r="B10" s="42" t="s">
        <v>40</v>
      </c>
      <c r="C10" s="20">
        <v>4</v>
      </c>
      <c r="D10" s="43" t="s">
        <v>37</v>
      </c>
      <c r="E10" s="11"/>
      <c r="F10" s="11">
        <f>E10*C10</f>
        <v>0</v>
      </c>
      <c r="G10" s="34"/>
    </row>
    <row r="11" spans="1:17" x14ac:dyDescent="0.3">
      <c r="A11" s="41" t="s">
        <v>39</v>
      </c>
      <c r="B11" s="42" t="s">
        <v>41</v>
      </c>
      <c r="C11" s="20">
        <v>4</v>
      </c>
      <c r="D11" s="43" t="s">
        <v>37</v>
      </c>
      <c r="E11" s="11"/>
      <c r="F11" s="11">
        <f>E11*C11</f>
        <v>0</v>
      </c>
      <c r="G11" s="34"/>
    </row>
    <row r="12" spans="1:17" x14ac:dyDescent="0.3">
      <c r="A12" s="41" t="s">
        <v>42</v>
      </c>
      <c r="B12" s="42" t="s">
        <v>43</v>
      </c>
      <c r="C12" s="20">
        <v>1</v>
      </c>
      <c r="D12" s="43" t="s">
        <v>0</v>
      </c>
      <c r="E12" s="11"/>
      <c r="F12" s="11">
        <f>E12*C12</f>
        <v>0</v>
      </c>
      <c r="G12" s="34"/>
    </row>
    <row r="13" spans="1:17" ht="13.8" thickBot="1" x14ac:dyDescent="0.35">
      <c r="A13" s="41"/>
      <c r="B13" s="42"/>
      <c r="C13" s="41"/>
      <c r="D13" s="41"/>
      <c r="E13" s="11"/>
      <c r="F13" s="11"/>
      <c r="G13" s="34"/>
    </row>
    <row r="14" spans="1:17" ht="14.4" thickTop="1" thickBot="1" x14ac:dyDescent="0.35">
      <c r="A14" s="16">
        <v>1.2</v>
      </c>
      <c r="B14" s="28" t="s">
        <v>30</v>
      </c>
      <c r="C14" s="29"/>
      <c r="D14" s="29"/>
      <c r="E14" s="30"/>
      <c r="F14" s="17">
        <f>SUM(F15:F20)</f>
        <v>0</v>
      </c>
    </row>
    <row r="15" spans="1:17" ht="13.8" thickTop="1" x14ac:dyDescent="0.3">
      <c r="A15" s="41"/>
      <c r="B15" s="42"/>
      <c r="C15" s="41"/>
      <c r="D15" s="41"/>
      <c r="E15" s="11"/>
      <c r="F15" s="11"/>
      <c r="G15" s="34"/>
    </row>
    <row r="16" spans="1:17" ht="26.4" x14ac:dyDescent="0.3">
      <c r="A16" s="41" t="s">
        <v>12</v>
      </c>
      <c r="B16" s="42" t="s">
        <v>44</v>
      </c>
      <c r="C16" s="20">
        <v>119137.50320616167</v>
      </c>
      <c r="D16" s="43" t="s">
        <v>23</v>
      </c>
      <c r="E16" s="11"/>
      <c r="F16" s="11">
        <f>E16*C16</f>
        <v>0</v>
      </c>
      <c r="G16" s="34"/>
      <c r="H16" s="21"/>
      <c r="O16" s="21">
        <f>C16/500</f>
        <v>238.27500641232334</v>
      </c>
      <c r="P16" s="21">
        <f>O16/24</f>
        <v>9.928125267180139</v>
      </c>
    </row>
    <row r="17" spans="1:19" x14ac:dyDescent="0.3">
      <c r="A17" s="41" t="s">
        <v>17</v>
      </c>
      <c r="B17" s="42" t="s">
        <v>61</v>
      </c>
      <c r="C17" s="20">
        <v>40506.751090094971</v>
      </c>
      <c r="D17" s="43" t="s">
        <v>25</v>
      </c>
      <c r="E17" s="11"/>
      <c r="F17" s="11">
        <f>E17*C17</f>
        <v>0</v>
      </c>
      <c r="G17" s="34"/>
    </row>
    <row r="18" spans="1:19" x14ac:dyDescent="0.3">
      <c r="A18" s="41" t="s">
        <v>18</v>
      </c>
      <c r="B18" s="42" t="s">
        <v>62</v>
      </c>
      <c r="C18" s="20">
        <v>303800.63317571231</v>
      </c>
      <c r="D18" s="43" t="s">
        <v>57</v>
      </c>
      <c r="E18" s="11"/>
      <c r="F18" s="11">
        <f t="shared" ref="F18:F19" si="0">E18*C18</f>
        <v>0</v>
      </c>
      <c r="G18" s="34"/>
    </row>
    <row r="19" spans="1:19" ht="26.4" x14ac:dyDescent="0.3">
      <c r="A19" s="41" t="s">
        <v>19</v>
      </c>
      <c r="B19" s="42" t="s">
        <v>68</v>
      </c>
      <c r="C19" s="20">
        <v>101266.87772523743</v>
      </c>
      <c r="D19" s="43" t="s">
        <v>57</v>
      </c>
      <c r="E19" s="11"/>
      <c r="F19" s="11">
        <f t="shared" si="0"/>
        <v>0</v>
      </c>
      <c r="G19" s="34"/>
    </row>
    <row r="20" spans="1:19" ht="13.8" thickBot="1" x14ac:dyDescent="0.35">
      <c r="A20" s="41"/>
      <c r="B20" s="42"/>
      <c r="C20" s="41"/>
      <c r="D20" s="41"/>
      <c r="E20" s="11"/>
      <c r="F20" s="11"/>
      <c r="G20" s="34"/>
      <c r="H20" s="36">
        <f>F21+F36</f>
        <v>0</v>
      </c>
    </row>
    <row r="21" spans="1:19" ht="14.4" thickTop="1" thickBot="1" x14ac:dyDescent="0.35">
      <c r="A21" s="16">
        <v>1.3</v>
      </c>
      <c r="B21" s="28" t="s">
        <v>38</v>
      </c>
      <c r="C21" s="29"/>
      <c r="D21" s="29"/>
      <c r="E21" s="30"/>
      <c r="F21" s="17">
        <f>SUM(F22:F35)</f>
        <v>0</v>
      </c>
      <c r="H21" s="35" t="e">
        <f>F21/H20</f>
        <v>#DIV/0!</v>
      </c>
      <c r="N21" s="21">
        <f>C23/67</f>
        <v>142.97389253731342</v>
      </c>
      <c r="O21" s="21">
        <f>N21/24</f>
        <v>5.9572455223880594</v>
      </c>
    </row>
    <row r="22" spans="1:19" ht="13.8" thickTop="1" x14ac:dyDescent="0.3">
      <c r="A22" s="41"/>
      <c r="B22" s="42"/>
      <c r="C22" s="41"/>
      <c r="D22" s="41"/>
      <c r="E22" s="11"/>
      <c r="F22" s="11"/>
      <c r="G22" s="34"/>
      <c r="H22" s="35" t="e">
        <f>F36/H20</f>
        <v>#DIV/0!</v>
      </c>
    </row>
    <row r="23" spans="1:19" x14ac:dyDescent="0.3">
      <c r="A23" s="41" t="s">
        <v>31</v>
      </c>
      <c r="B23" s="42" t="s">
        <v>45</v>
      </c>
      <c r="C23" s="20">
        <v>9579.2507999999998</v>
      </c>
      <c r="D23" s="43" t="s">
        <v>26</v>
      </c>
      <c r="E23" s="11"/>
      <c r="F23" s="11">
        <f>E23*C23</f>
        <v>0</v>
      </c>
      <c r="G23" s="34"/>
      <c r="O23" s="21">
        <f>+O21+P16</f>
        <v>15.885370789568199</v>
      </c>
      <c r="S23" s="2" t="e">
        <f>F23/F63</f>
        <v>#DIV/0!</v>
      </c>
    </row>
    <row r="24" spans="1:19" x14ac:dyDescent="0.3">
      <c r="A24" s="41" t="s">
        <v>33</v>
      </c>
      <c r="B24" s="42" t="s">
        <v>65</v>
      </c>
      <c r="C24" s="20">
        <v>14368.876199999999</v>
      </c>
      <c r="D24" s="43" t="s">
        <v>25</v>
      </c>
      <c r="E24" s="11"/>
      <c r="F24" s="11">
        <f t="shared" ref="F24" si="1">E24*C24</f>
        <v>0</v>
      </c>
      <c r="G24" s="34"/>
    </row>
    <row r="25" spans="1:19" x14ac:dyDescent="0.3">
      <c r="A25" s="41" t="s">
        <v>33</v>
      </c>
      <c r="B25" s="42" t="s">
        <v>69</v>
      </c>
      <c r="C25" s="20">
        <v>215533.14299999998</v>
      </c>
      <c r="D25" s="43" t="s">
        <v>57</v>
      </c>
      <c r="E25" s="11"/>
      <c r="F25" s="11">
        <f t="shared" ref="F25" si="2">E25*C25</f>
        <v>0</v>
      </c>
      <c r="G25" s="34"/>
    </row>
    <row r="26" spans="1:19" x14ac:dyDescent="0.3">
      <c r="A26" s="41" t="s">
        <v>32</v>
      </c>
      <c r="B26" s="42" t="s">
        <v>46</v>
      </c>
      <c r="C26" s="20">
        <v>4105.3931999999995</v>
      </c>
      <c r="D26" s="43" t="s">
        <v>26</v>
      </c>
      <c r="E26" s="11"/>
      <c r="F26" s="11">
        <f>E26*C26</f>
        <v>0</v>
      </c>
      <c r="G26" s="34"/>
      <c r="O26" s="21">
        <f>+O22+P17</f>
        <v>0</v>
      </c>
      <c r="S26" s="2" t="e">
        <f>F26/F64</f>
        <v>#DIV/0!</v>
      </c>
    </row>
    <row r="27" spans="1:19" x14ac:dyDescent="0.3">
      <c r="A27" s="41" t="s">
        <v>33</v>
      </c>
      <c r="B27" s="42" t="s">
        <v>64</v>
      </c>
      <c r="C27" s="20">
        <v>5337.01116</v>
      </c>
      <c r="D27" s="43" t="s">
        <v>25</v>
      </c>
      <c r="E27" s="11"/>
      <c r="F27" s="11">
        <f t="shared" ref="F27:F34" si="3">E27*C27</f>
        <v>0</v>
      </c>
      <c r="G27" s="34"/>
    </row>
    <row r="28" spans="1:19" x14ac:dyDescent="0.3">
      <c r="A28" s="41" t="s">
        <v>34</v>
      </c>
      <c r="B28" s="42" t="s">
        <v>66</v>
      </c>
      <c r="C28" s="20">
        <v>80055.167400000006</v>
      </c>
      <c r="D28" s="43" t="s">
        <v>57</v>
      </c>
      <c r="E28" s="11"/>
      <c r="F28" s="11">
        <f t="shared" si="3"/>
        <v>0</v>
      </c>
      <c r="G28" s="34"/>
    </row>
    <row r="29" spans="1:19" x14ac:dyDescent="0.3">
      <c r="A29" s="41" t="s">
        <v>35</v>
      </c>
      <c r="B29" s="42" t="s">
        <v>67</v>
      </c>
      <c r="C29" s="20">
        <v>24016.550220000001</v>
      </c>
      <c r="D29" s="43" t="s">
        <v>25</v>
      </c>
      <c r="E29" s="11"/>
      <c r="F29" s="11">
        <f t="shared" si="3"/>
        <v>0</v>
      </c>
      <c r="G29" s="34"/>
      <c r="Q29" s="2">
        <f>120+310</f>
        <v>430</v>
      </c>
    </row>
    <row r="30" spans="1:19" x14ac:dyDescent="0.3">
      <c r="A30" s="41" t="s">
        <v>52</v>
      </c>
      <c r="B30" s="42" t="s">
        <v>78</v>
      </c>
      <c r="C30" s="20">
        <v>1032711.65946</v>
      </c>
      <c r="D30" s="43" t="s">
        <v>57</v>
      </c>
      <c r="E30" s="11"/>
      <c r="F30" s="11">
        <f t="shared" ref="F30" si="4">E30*C30</f>
        <v>0</v>
      </c>
      <c r="G30" s="34"/>
      <c r="Q30" s="2">
        <f>120+310</f>
        <v>430</v>
      </c>
    </row>
    <row r="31" spans="1:19" x14ac:dyDescent="0.3">
      <c r="A31" s="41" t="s">
        <v>56</v>
      </c>
      <c r="B31" s="42" t="s">
        <v>75</v>
      </c>
      <c r="C31" s="20">
        <v>18474.269400000001</v>
      </c>
      <c r="D31" s="43" t="s">
        <v>24</v>
      </c>
      <c r="E31" s="11"/>
      <c r="F31" s="11">
        <f t="shared" si="3"/>
        <v>0</v>
      </c>
      <c r="G31" s="34"/>
    </row>
    <row r="32" spans="1:19" x14ac:dyDescent="0.3">
      <c r="A32" s="41" t="s">
        <v>73</v>
      </c>
      <c r="B32" s="42" t="s">
        <v>70</v>
      </c>
      <c r="C32" s="20">
        <v>60349.280039999991</v>
      </c>
      <c r="D32" s="43" t="s">
        <v>25</v>
      </c>
      <c r="E32" s="11"/>
      <c r="F32" s="11">
        <f t="shared" si="3"/>
        <v>0</v>
      </c>
      <c r="G32" s="34"/>
      <c r="Q32" s="2">
        <f>120+310</f>
        <v>430</v>
      </c>
    </row>
    <row r="33" spans="1:19" x14ac:dyDescent="0.3">
      <c r="A33" s="41" t="s">
        <v>74</v>
      </c>
      <c r="B33" s="42" t="s">
        <v>79</v>
      </c>
      <c r="C33" s="20">
        <v>2595019.0417199996</v>
      </c>
      <c r="D33" s="43" t="s">
        <v>57</v>
      </c>
      <c r="E33" s="11"/>
      <c r="F33" s="11">
        <f t="shared" si="3"/>
        <v>0</v>
      </c>
      <c r="G33" s="34"/>
      <c r="Q33" s="2">
        <f>120+310</f>
        <v>430</v>
      </c>
    </row>
    <row r="34" spans="1:19" x14ac:dyDescent="0.3">
      <c r="A34" s="41" t="s">
        <v>77</v>
      </c>
      <c r="B34" s="42" t="s">
        <v>76</v>
      </c>
      <c r="C34" s="20">
        <v>43106.628599999996</v>
      </c>
      <c r="D34" s="43" t="s">
        <v>24</v>
      </c>
      <c r="E34" s="11"/>
      <c r="F34" s="11">
        <f t="shared" si="3"/>
        <v>0</v>
      </c>
      <c r="G34" s="34"/>
    </row>
    <row r="35" spans="1:19" ht="13.8" thickBot="1" x14ac:dyDescent="0.35">
      <c r="A35" s="39"/>
      <c r="B35" s="40"/>
      <c r="C35" s="39"/>
      <c r="D35" s="39"/>
      <c r="E35" s="10"/>
      <c r="F35" s="10"/>
      <c r="G35" s="34"/>
    </row>
    <row r="36" spans="1:19" ht="14.4" hidden="1" thickTop="1" thickBot="1" x14ac:dyDescent="0.35">
      <c r="A36" s="16">
        <v>1.4</v>
      </c>
      <c r="B36" s="28" t="s">
        <v>51</v>
      </c>
      <c r="C36" s="29"/>
      <c r="D36" s="29"/>
      <c r="E36" s="30"/>
      <c r="F36" s="17"/>
      <c r="N36" s="21">
        <f>C38/67</f>
        <v>0</v>
      </c>
      <c r="O36" s="21">
        <f>N36/24</f>
        <v>0</v>
      </c>
    </row>
    <row r="37" spans="1:19" ht="13.8" hidden="1" thickBot="1" x14ac:dyDescent="0.35">
      <c r="A37" s="41"/>
      <c r="B37" s="42"/>
      <c r="C37" s="41"/>
      <c r="D37" s="41"/>
      <c r="E37" s="11"/>
      <c r="F37" s="11"/>
    </row>
    <row r="38" spans="1:19" ht="13.8" hidden="1" thickBot="1" x14ac:dyDescent="0.35">
      <c r="A38" s="41" t="s">
        <v>31</v>
      </c>
      <c r="B38" s="42" t="s">
        <v>45</v>
      </c>
      <c r="C38" s="20"/>
      <c r="D38" s="43" t="s">
        <v>26</v>
      </c>
      <c r="E38" s="11" t="e">
        <f>#REF!</f>
        <v>#REF!</v>
      </c>
      <c r="F38" s="11" t="e">
        <f>E38*C38</f>
        <v>#REF!</v>
      </c>
      <c r="O38" s="21">
        <f>+O36+P28</f>
        <v>0</v>
      </c>
      <c r="S38" s="2" t="e">
        <f>F38/F72</f>
        <v>#REF!</v>
      </c>
    </row>
    <row r="39" spans="1:19" ht="13.8" hidden="1" thickBot="1" x14ac:dyDescent="0.35">
      <c r="A39" s="41" t="s">
        <v>31</v>
      </c>
      <c r="B39" s="42" t="s">
        <v>46</v>
      </c>
      <c r="C39" s="20"/>
      <c r="D39" s="43" t="s">
        <v>26</v>
      </c>
      <c r="E39" s="11" t="e">
        <f>#REF!</f>
        <v>#REF!</v>
      </c>
      <c r="F39" s="11" t="e">
        <f>E39*C39</f>
        <v>#REF!</v>
      </c>
      <c r="O39" s="21">
        <f>+O37+P29</f>
        <v>0</v>
      </c>
      <c r="S39" s="2" t="e">
        <f>F39/F73</f>
        <v>#REF!</v>
      </c>
    </row>
    <row r="40" spans="1:19" ht="13.8" hidden="1" thickBot="1" x14ac:dyDescent="0.35">
      <c r="A40" s="41" t="s">
        <v>32</v>
      </c>
      <c r="B40" s="42" t="s">
        <v>47</v>
      </c>
      <c r="C40" s="20"/>
      <c r="D40" s="43" t="s">
        <v>25</v>
      </c>
      <c r="E40" s="11" t="e">
        <f>#REF!</f>
        <v>#REF!</v>
      </c>
      <c r="F40" s="11" t="e">
        <f t="shared" ref="F40:F44" si="5">E40*C40</f>
        <v>#REF!</v>
      </c>
    </row>
    <row r="41" spans="1:19" ht="13.8" hidden="1" thickBot="1" x14ac:dyDescent="0.35">
      <c r="A41" s="41" t="s">
        <v>32</v>
      </c>
      <c r="B41" s="42" t="s">
        <v>48</v>
      </c>
      <c r="C41" s="20"/>
      <c r="D41" s="43" t="s">
        <v>25</v>
      </c>
      <c r="E41" s="11" t="e">
        <f>#REF!</f>
        <v>#REF!</v>
      </c>
      <c r="F41" s="11" t="e">
        <f t="shared" si="5"/>
        <v>#REF!</v>
      </c>
    </row>
    <row r="42" spans="1:19" ht="13.8" hidden="1" thickBot="1" x14ac:dyDescent="0.35">
      <c r="A42" s="41" t="s">
        <v>49</v>
      </c>
      <c r="B42" s="42" t="s">
        <v>59</v>
      </c>
      <c r="C42" s="20">
        <v>29824.669942002543</v>
      </c>
      <c r="D42" s="43" t="s">
        <v>25</v>
      </c>
      <c r="E42" s="32">
        <f>E29</f>
        <v>0</v>
      </c>
      <c r="F42" s="11">
        <f t="shared" si="5"/>
        <v>0</v>
      </c>
      <c r="Q42" s="2">
        <f>120+310</f>
        <v>430</v>
      </c>
    </row>
    <row r="43" spans="1:19" ht="13.8" hidden="1" thickBot="1" x14ac:dyDescent="0.35">
      <c r="A43" s="41" t="s">
        <v>50</v>
      </c>
      <c r="B43" s="42" t="s">
        <v>60</v>
      </c>
      <c r="C43" s="20">
        <v>1192986.7976801018</v>
      </c>
      <c r="D43" s="43" t="s">
        <v>57</v>
      </c>
      <c r="E43" s="11">
        <f>E30</f>
        <v>0</v>
      </c>
      <c r="F43" s="11">
        <f t="shared" ref="F43" si="6">E43*C43</f>
        <v>0</v>
      </c>
      <c r="Q43" s="2">
        <f>120+310</f>
        <v>430</v>
      </c>
    </row>
    <row r="44" spans="1:19" ht="13.8" hidden="1" thickBot="1" x14ac:dyDescent="0.35">
      <c r="A44" s="41" t="s">
        <v>58</v>
      </c>
      <c r="B44" s="42" t="s">
        <v>36</v>
      </c>
      <c r="C44" s="20">
        <v>22942.053801540416</v>
      </c>
      <c r="D44" s="43" t="s">
        <v>24</v>
      </c>
      <c r="E44" s="11" t="e">
        <f>#REF!</f>
        <v>#REF!</v>
      </c>
      <c r="F44" s="11" t="e">
        <f t="shared" si="5"/>
        <v>#REF!</v>
      </c>
    </row>
    <row r="45" spans="1:19" ht="13.8" hidden="1" thickBot="1" x14ac:dyDescent="0.35">
      <c r="A45" s="39"/>
      <c r="B45" s="40"/>
      <c r="C45" s="39"/>
      <c r="D45" s="39"/>
      <c r="E45" s="10"/>
      <c r="F45" s="10"/>
    </row>
    <row r="46" spans="1:19" ht="14.4" thickTop="1" thickBot="1" x14ac:dyDescent="0.35">
      <c r="A46" s="22"/>
      <c r="B46" s="22" t="s">
        <v>29</v>
      </c>
      <c r="C46" s="23"/>
      <c r="D46" s="23"/>
      <c r="E46" s="24"/>
      <c r="F46" s="19">
        <f>F8+F21+F14+F36</f>
        <v>0</v>
      </c>
    </row>
    <row r="47" spans="1:19" ht="13.8" thickTop="1" x14ac:dyDescent="0.3">
      <c r="A47" s="41"/>
      <c r="B47" s="42"/>
      <c r="C47" s="41"/>
      <c r="D47" s="41"/>
      <c r="E47" s="11"/>
      <c r="F47" s="11"/>
    </row>
    <row r="48" spans="1:19" ht="13.8" thickBot="1" x14ac:dyDescent="0.35">
      <c r="A48" s="41"/>
      <c r="B48" s="42"/>
      <c r="C48" s="41"/>
      <c r="D48" s="41"/>
      <c r="E48" s="11"/>
      <c r="F48" s="11"/>
    </row>
    <row r="49" spans="1:13" ht="14.4" thickTop="1" thickBot="1" x14ac:dyDescent="0.35">
      <c r="A49" s="12" t="s">
        <v>22</v>
      </c>
      <c r="B49" s="25" t="s">
        <v>13</v>
      </c>
      <c r="C49" s="26"/>
      <c r="D49" s="26"/>
      <c r="E49" s="27"/>
      <c r="F49" s="13">
        <f>SUM(F51:F57)</f>
        <v>0</v>
      </c>
    </row>
    <row r="50" spans="1:13" ht="13.8" thickTop="1" x14ac:dyDescent="0.3">
      <c r="A50" s="41"/>
      <c r="B50" s="42"/>
      <c r="C50" s="41"/>
      <c r="D50" s="41"/>
      <c r="E50" s="11"/>
      <c r="F50" s="11"/>
    </row>
    <row r="51" spans="1:13" x14ac:dyDescent="0.3">
      <c r="A51" s="41">
        <v>2.1</v>
      </c>
      <c r="B51" s="42" t="s">
        <v>2</v>
      </c>
      <c r="C51" s="18">
        <v>0.1</v>
      </c>
      <c r="D51" s="41"/>
      <c r="E51" s="11"/>
      <c r="F51" s="11">
        <f>C51*$F$46</f>
        <v>0</v>
      </c>
    </row>
    <row r="52" spans="1:13" x14ac:dyDescent="0.3">
      <c r="A52" s="41">
        <v>2.2000000000000002</v>
      </c>
      <c r="B52" s="42" t="s">
        <v>3</v>
      </c>
      <c r="C52" s="18">
        <v>1.7999999999999999E-2</v>
      </c>
      <c r="D52" s="41"/>
      <c r="E52" s="11"/>
      <c r="F52" s="11">
        <f t="shared" ref="F52:F56" si="7">C52*$F$46</f>
        <v>0</v>
      </c>
    </row>
    <row r="53" spans="1:13" x14ac:dyDescent="0.3">
      <c r="A53" s="41">
        <v>2.2999999999999998</v>
      </c>
      <c r="B53" s="42" t="s">
        <v>80</v>
      </c>
      <c r="C53" s="18">
        <v>0.02</v>
      </c>
      <c r="D53" s="41"/>
      <c r="E53" s="11"/>
      <c r="F53" s="11">
        <f t="shared" si="7"/>
        <v>0</v>
      </c>
    </row>
    <row r="54" spans="1:13" x14ac:dyDescent="0.3">
      <c r="A54" s="41">
        <v>2.4</v>
      </c>
      <c r="B54" s="42" t="s">
        <v>4</v>
      </c>
      <c r="C54" s="18">
        <v>0.03</v>
      </c>
      <c r="D54" s="41"/>
      <c r="E54" s="11"/>
      <c r="F54" s="11">
        <f t="shared" si="7"/>
        <v>0</v>
      </c>
    </row>
    <row r="55" spans="1:13" x14ac:dyDescent="0.3">
      <c r="A55" s="41">
        <v>2.5</v>
      </c>
      <c r="B55" s="42" t="s">
        <v>1</v>
      </c>
      <c r="C55" s="18">
        <v>1E-3</v>
      </c>
      <c r="D55" s="41"/>
      <c r="E55" s="11"/>
      <c r="F55" s="11">
        <f t="shared" si="7"/>
        <v>0</v>
      </c>
    </row>
    <row r="56" spans="1:13" x14ac:dyDescent="0.3">
      <c r="A56" s="41">
        <v>2.6</v>
      </c>
      <c r="B56" s="42" t="s">
        <v>5</v>
      </c>
      <c r="C56" s="18">
        <v>0.01</v>
      </c>
      <c r="D56" s="41"/>
      <c r="E56" s="11"/>
      <c r="F56" s="11">
        <f t="shared" si="7"/>
        <v>0</v>
      </c>
    </row>
    <row r="57" spans="1:13" x14ac:dyDescent="0.3">
      <c r="A57" s="41">
        <v>2.7</v>
      </c>
      <c r="B57" s="42" t="s">
        <v>55</v>
      </c>
      <c r="C57" s="18">
        <v>0.05</v>
      </c>
      <c r="D57" s="41"/>
      <c r="E57" s="11"/>
      <c r="F57" s="11">
        <f t="shared" ref="F57" si="8">C57*$F$46</f>
        <v>0</v>
      </c>
    </row>
    <row r="58" spans="1:13" x14ac:dyDescent="0.3">
      <c r="A58" s="5"/>
      <c r="B58" s="6"/>
      <c r="C58" s="5"/>
      <c r="D58" s="5"/>
      <c r="E58" s="11"/>
      <c r="F58" s="11"/>
    </row>
    <row r="59" spans="1:13" ht="13.8" thickBot="1" x14ac:dyDescent="0.35">
      <c r="A59" s="7"/>
      <c r="B59" s="8"/>
      <c r="C59" s="7"/>
      <c r="D59" s="7"/>
      <c r="E59" s="10"/>
      <c r="F59" s="10"/>
    </row>
    <row r="60" spans="1:13" ht="14.4" thickTop="1" thickBot="1" x14ac:dyDescent="0.35">
      <c r="A60" s="44" t="s">
        <v>20</v>
      </c>
      <c r="B60" s="45"/>
      <c r="C60" s="45"/>
      <c r="D60" s="45"/>
      <c r="E60" s="46"/>
      <c r="F60" s="19">
        <f>F49</f>
        <v>0</v>
      </c>
    </row>
    <row r="61" spans="1:13" ht="13.8" thickTop="1" x14ac:dyDescent="0.3">
      <c r="A61" s="5"/>
      <c r="B61" s="6"/>
      <c r="C61" s="5"/>
      <c r="D61" s="5"/>
      <c r="E61" s="11"/>
      <c r="F61" s="11"/>
    </row>
    <row r="62" spans="1:13" ht="13.8" thickBot="1" x14ac:dyDescent="0.35">
      <c r="A62" s="7"/>
      <c r="B62" s="8"/>
      <c r="C62" s="7"/>
      <c r="D62" s="7"/>
      <c r="E62" s="10"/>
      <c r="F62" s="10"/>
    </row>
    <row r="63" spans="1:13" ht="14.4" thickTop="1" thickBot="1" x14ac:dyDescent="0.35">
      <c r="A63" s="44" t="s">
        <v>14</v>
      </c>
      <c r="B63" s="45"/>
      <c r="C63" s="45"/>
      <c r="D63" s="45"/>
      <c r="E63" s="46"/>
      <c r="F63" s="19">
        <f>F46+F60</f>
        <v>0</v>
      </c>
      <c r="M63" s="2">
        <f>F63/C16</f>
        <v>0</v>
      </c>
    </row>
    <row r="64" spans="1:13" ht="13.8" thickTop="1" x14ac:dyDescent="0.3"/>
    <row r="66" spans="5:6" hidden="1" outlineLevel="1" x14ac:dyDescent="0.3">
      <c r="E66" s="33" t="s">
        <v>53</v>
      </c>
      <c r="F66" s="31" t="e">
        <f>(F21+F14*H21+F8*H21+(F21+F14*H21+F8*H21)*(1+#REF!))/#REF!</f>
        <v>#DIV/0!</v>
      </c>
    </row>
    <row r="67" spans="5:6" hidden="1" outlineLevel="1" x14ac:dyDescent="0.3">
      <c r="E67" s="33" t="s">
        <v>54</v>
      </c>
      <c r="F67" s="9" t="e">
        <f>((F36+F8*H22+F14*H22+(F36+F8*H22+F14*H22)*(1+#REF!))/(#REF!-#REF!))</f>
        <v>#DIV/0!</v>
      </c>
    </row>
    <row r="68" spans="5:6" collapsed="1" x14ac:dyDescent="0.3"/>
  </sheetData>
  <mergeCells count="3">
    <mergeCell ref="A60:E60"/>
    <mergeCell ref="A63:E63"/>
    <mergeCell ref="A2:F2"/>
  </mergeCells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AD48-3A59-4B60-A06A-3E479D022E18}">
  <sheetPr>
    <tabColor rgb="FF00B0F0"/>
  </sheetPr>
  <dimension ref="A2:S68"/>
  <sheetViews>
    <sheetView zoomScaleNormal="100" workbookViewId="0">
      <selection activeCell="B57" sqref="B57"/>
    </sheetView>
  </sheetViews>
  <sheetFormatPr baseColWidth="10" defaultColWidth="9.109375" defaultRowHeight="13.2" outlineLevelRow="1" x14ac:dyDescent="0.3"/>
  <cols>
    <col min="1" max="1" width="7.33203125" style="2" customWidth="1"/>
    <col min="2" max="2" width="73" style="3" customWidth="1"/>
    <col min="3" max="4" width="13.5546875" style="2" customWidth="1"/>
    <col min="5" max="5" width="13.5546875" style="9" customWidth="1"/>
    <col min="6" max="6" width="17.5546875" style="9" customWidth="1"/>
    <col min="7" max="7" width="9.109375" style="2"/>
    <col min="8" max="8" width="15" style="2" hidden="1" customWidth="1"/>
    <col min="9" max="12" width="9.109375" style="2"/>
    <col min="13" max="16" width="9.109375" style="2" hidden="1" customWidth="1"/>
    <col min="17" max="19" width="0" style="2" hidden="1" customWidth="1"/>
    <col min="20" max="16384" width="9.109375" style="2"/>
  </cols>
  <sheetData>
    <row r="2" spans="1:17" s="38" customFormat="1" x14ac:dyDescent="0.3">
      <c r="A2" s="47" t="s">
        <v>82</v>
      </c>
      <c r="B2" s="47"/>
      <c r="C2" s="47"/>
      <c r="D2" s="47"/>
      <c r="E2" s="47"/>
      <c r="F2" s="47"/>
    </row>
    <row r="3" spans="1:17" ht="13.8" thickBot="1" x14ac:dyDescent="0.35">
      <c r="B3" s="1"/>
    </row>
    <row r="4" spans="1:17" ht="27.6" thickTop="1" thickBot="1" x14ac:dyDescent="0.35">
      <c r="A4" s="14" t="s">
        <v>6</v>
      </c>
      <c r="B4" s="14" t="s">
        <v>7</v>
      </c>
      <c r="C4" s="14" t="s">
        <v>8</v>
      </c>
      <c r="D4" s="14" t="s">
        <v>16</v>
      </c>
      <c r="E4" s="15" t="s">
        <v>9</v>
      </c>
      <c r="F4" s="15" t="s">
        <v>10</v>
      </c>
      <c r="Q4" s="2" t="s">
        <v>15</v>
      </c>
    </row>
    <row r="5" spans="1:17" ht="15" thickTop="1" thickBot="1" x14ac:dyDescent="0.3">
      <c r="A5" s="39"/>
      <c r="B5" s="40"/>
      <c r="C5" s="39"/>
      <c r="D5" s="39"/>
      <c r="E5" s="10"/>
      <c r="F5" s="10"/>
      <c r="M5" s="4"/>
    </row>
    <row r="6" spans="1:17" ht="14.4" thickTop="1" thickBot="1" x14ac:dyDescent="0.35">
      <c r="A6" s="12" t="s">
        <v>21</v>
      </c>
      <c r="B6" s="25" t="s">
        <v>27</v>
      </c>
      <c r="C6" s="26"/>
      <c r="D6" s="26"/>
      <c r="E6" s="27"/>
      <c r="F6" s="13"/>
    </row>
    <row r="7" spans="1:17" ht="14.4" thickTop="1" thickBot="1" x14ac:dyDescent="0.35">
      <c r="A7" s="39"/>
      <c r="B7" s="40"/>
      <c r="C7" s="39"/>
      <c r="D7" s="39"/>
      <c r="E7" s="10"/>
      <c r="F7" s="10"/>
    </row>
    <row r="8" spans="1:17" ht="14.4" thickTop="1" thickBot="1" x14ac:dyDescent="0.35">
      <c r="A8" s="16">
        <v>1.1000000000000001</v>
      </c>
      <c r="B8" s="28" t="s">
        <v>28</v>
      </c>
      <c r="C8" s="29"/>
      <c r="D8" s="29"/>
      <c r="E8" s="30"/>
      <c r="F8" s="17">
        <f>SUM(F9:F13)</f>
        <v>0</v>
      </c>
    </row>
    <row r="9" spans="1:17" ht="13.8" thickTop="1" x14ac:dyDescent="0.3">
      <c r="A9" s="41"/>
      <c r="B9" s="42"/>
      <c r="C9" s="41"/>
      <c r="D9" s="41"/>
      <c r="E9" s="11"/>
      <c r="F9" s="11"/>
      <c r="G9" s="34"/>
    </row>
    <row r="10" spans="1:17" x14ac:dyDescent="0.3">
      <c r="A10" s="41" t="s">
        <v>11</v>
      </c>
      <c r="B10" s="42" t="s">
        <v>40</v>
      </c>
      <c r="C10" s="20">
        <v>4</v>
      </c>
      <c r="D10" s="43" t="s">
        <v>37</v>
      </c>
      <c r="E10" s="11"/>
      <c r="F10" s="11">
        <f>E10*C10</f>
        <v>0</v>
      </c>
      <c r="G10" s="34"/>
    </row>
    <row r="11" spans="1:17" x14ac:dyDescent="0.3">
      <c r="A11" s="41" t="s">
        <v>39</v>
      </c>
      <c r="B11" s="42" t="s">
        <v>41</v>
      </c>
      <c r="C11" s="20">
        <v>4</v>
      </c>
      <c r="D11" s="43" t="s">
        <v>37</v>
      </c>
      <c r="E11" s="11"/>
      <c r="F11" s="11">
        <f>E11*C11</f>
        <v>0</v>
      </c>
      <c r="G11" s="34"/>
    </row>
    <row r="12" spans="1:17" x14ac:dyDescent="0.3">
      <c r="A12" s="41" t="s">
        <v>42</v>
      </c>
      <c r="B12" s="42" t="s">
        <v>43</v>
      </c>
      <c r="C12" s="20">
        <v>1</v>
      </c>
      <c r="D12" s="43" t="s">
        <v>0</v>
      </c>
      <c r="E12" s="11"/>
      <c r="F12" s="11">
        <f>E12*C12</f>
        <v>0</v>
      </c>
      <c r="G12" s="34"/>
    </row>
    <row r="13" spans="1:17" ht="13.8" thickBot="1" x14ac:dyDescent="0.35">
      <c r="A13" s="41"/>
      <c r="B13" s="42"/>
      <c r="C13" s="41"/>
      <c r="D13" s="41"/>
      <c r="E13" s="11"/>
      <c r="F13" s="11"/>
      <c r="G13" s="34"/>
    </row>
    <row r="14" spans="1:17" ht="14.4" thickTop="1" thickBot="1" x14ac:dyDescent="0.35">
      <c r="A14" s="16">
        <v>1.2</v>
      </c>
      <c r="B14" s="28" t="s">
        <v>30</v>
      </c>
      <c r="C14" s="29"/>
      <c r="D14" s="29"/>
      <c r="E14" s="30"/>
      <c r="F14" s="17">
        <f>SUM(F15:F20)</f>
        <v>0</v>
      </c>
    </row>
    <row r="15" spans="1:17" ht="13.8" thickTop="1" x14ac:dyDescent="0.3">
      <c r="A15" s="41"/>
      <c r="B15" s="42"/>
      <c r="C15" s="41"/>
      <c r="D15" s="41"/>
      <c r="E15" s="11"/>
      <c r="F15" s="11"/>
      <c r="G15" s="34"/>
    </row>
    <row r="16" spans="1:17" ht="26.4" x14ac:dyDescent="0.3">
      <c r="A16" s="41" t="s">
        <v>12</v>
      </c>
      <c r="B16" s="42" t="s">
        <v>44</v>
      </c>
      <c r="C16" s="20">
        <v>109844.89679383834</v>
      </c>
      <c r="D16" s="43" t="s">
        <v>23</v>
      </c>
      <c r="E16" s="11"/>
      <c r="F16" s="11">
        <f>E16*C16</f>
        <v>0</v>
      </c>
      <c r="G16" s="34"/>
      <c r="H16" s="21"/>
      <c r="O16" s="21">
        <f>C16/500</f>
        <v>219.68979358767669</v>
      </c>
      <c r="P16" s="21">
        <f>O16/24</f>
        <v>9.1537413994865293</v>
      </c>
    </row>
    <row r="17" spans="1:19" x14ac:dyDescent="0.3">
      <c r="A17" s="41" t="s">
        <v>17</v>
      </c>
      <c r="B17" s="42" t="s">
        <v>61</v>
      </c>
      <c r="C17" s="20">
        <v>37347.26490990504</v>
      </c>
      <c r="D17" s="43" t="s">
        <v>25</v>
      </c>
      <c r="E17" s="11"/>
      <c r="F17" s="11">
        <f>E17*C17</f>
        <v>0</v>
      </c>
      <c r="G17" s="34"/>
    </row>
    <row r="18" spans="1:19" x14ac:dyDescent="0.3">
      <c r="A18" s="41" t="s">
        <v>18</v>
      </c>
      <c r="B18" s="42" t="s">
        <v>62</v>
      </c>
      <c r="C18" s="20">
        <v>280104.4868242878</v>
      </c>
      <c r="D18" s="43" t="s">
        <v>57</v>
      </c>
      <c r="E18" s="11"/>
      <c r="F18" s="11">
        <f t="shared" ref="F18:F19" si="0">E18*C18</f>
        <v>0</v>
      </c>
      <c r="G18" s="34"/>
    </row>
    <row r="19" spans="1:19" ht="26.4" x14ac:dyDescent="0.3">
      <c r="A19" s="41" t="s">
        <v>19</v>
      </c>
      <c r="B19" s="42" t="s">
        <v>68</v>
      </c>
      <c r="C19" s="20">
        <v>93368.162274762595</v>
      </c>
      <c r="D19" s="43" t="s">
        <v>57</v>
      </c>
      <c r="E19" s="11"/>
      <c r="F19" s="11">
        <f t="shared" si="0"/>
        <v>0</v>
      </c>
      <c r="G19" s="34"/>
    </row>
    <row r="20" spans="1:19" ht="13.8" thickBot="1" x14ac:dyDescent="0.35">
      <c r="A20" s="41"/>
      <c r="B20" s="42"/>
      <c r="C20" s="41"/>
      <c r="D20" s="41"/>
      <c r="E20" s="11"/>
      <c r="F20" s="11"/>
      <c r="G20" s="34"/>
      <c r="H20" s="36">
        <f>F21+F36</f>
        <v>0</v>
      </c>
    </row>
    <row r="21" spans="1:19" ht="14.4" thickTop="1" thickBot="1" x14ac:dyDescent="0.35">
      <c r="A21" s="16">
        <v>1.3</v>
      </c>
      <c r="B21" s="28" t="s">
        <v>38</v>
      </c>
      <c r="C21" s="29"/>
      <c r="D21" s="29"/>
      <c r="E21" s="30"/>
      <c r="F21" s="17">
        <f>SUM(F22:F35)</f>
        <v>0</v>
      </c>
      <c r="H21" s="35" t="e">
        <f>F21/H20</f>
        <v>#DIV/0!</v>
      </c>
      <c r="N21" s="21">
        <f>C23/67</f>
        <v>163.38033432835823</v>
      </c>
      <c r="O21" s="21">
        <f>N21/24</f>
        <v>6.8075139303482599</v>
      </c>
    </row>
    <row r="22" spans="1:19" ht="13.8" thickTop="1" x14ac:dyDescent="0.3">
      <c r="A22" s="41"/>
      <c r="B22" s="42"/>
      <c r="C22" s="41"/>
      <c r="D22" s="41"/>
      <c r="E22" s="11"/>
      <c r="F22" s="11"/>
      <c r="G22" s="34"/>
      <c r="H22" s="35" t="e">
        <f>F36/H20</f>
        <v>#DIV/0!</v>
      </c>
    </row>
    <row r="23" spans="1:19" x14ac:dyDescent="0.3">
      <c r="A23" s="41" t="s">
        <v>31</v>
      </c>
      <c r="B23" s="42" t="s">
        <v>45</v>
      </c>
      <c r="C23" s="20">
        <v>10946.482400000001</v>
      </c>
      <c r="D23" s="43" t="s">
        <v>26</v>
      </c>
      <c r="E23" s="11"/>
      <c r="F23" s="11">
        <f>E23*C23</f>
        <v>0</v>
      </c>
      <c r="G23" s="34"/>
      <c r="O23" s="21">
        <f>+O21+P16</f>
        <v>15.961255329834788</v>
      </c>
      <c r="S23" s="2" t="e">
        <f>F23/F63</f>
        <v>#DIV/0!</v>
      </c>
    </row>
    <row r="24" spans="1:19" x14ac:dyDescent="0.3">
      <c r="A24" s="41" t="s">
        <v>33</v>
      </c>
      <c r="B24" s="42" t="s">
        <v>65</v>
      </c>
      <c r="C24" s="20">
        <v>16419.723600000001</v>
      </c>
      <c r="D24" s="43" t="s">
        <v>25</v>
      </c>
      <c r="E24" s="11"/>
      <c r="F24" s="11">
        <f>E24*C24</f>
        <v>0</v>
      </c>
      <c r="G24" s="34"/>
    </row>
    <row r="25" spans="1:19" x14ac:dyDescent="0.3">
      <c r="A25" s="41" t="s">
        <v>33</v>
      </c>
      <c r="B25" s="42" t="s">
        <v>69</v>
      </c>
      <c r="C25" s="20">
        <v>246295.85400000002</v>
      </c>
      <c r="D25" s="43" t="s">
        <v>57</v>
      </c>
      <c r="E25" s="11"/>
      <c r="F25" s="11">
        <f>E25*C25</f>
        <v>0</v>
      </c>
      <c r="G25" s="34"/>
    </row>
    <row r="26" spans="1:19" x14ac:dyDescent="0.3">
      <c r="A26" s="41" t="s">
        <v>32</v>
      </c>
      <c r="B26" s="42" t="s">
        <v>46</v>
      </c>
      <c r="C26" s="20">
        <v>4691.3496000000005</v>
      </c>
      <c r="D26" s="43" t="s">
        <v>26</v>
      </c>
      <c r="E26" s="11"/>
      <c r="F26" s="11">
        <f>E26*C26</f>
        <v>0</v>
      </c>
      <c r="G26" s="34"/>
      <c r="O26" s="21">
        <f>+O22+P17</f>
        <v>0</v>
      </c>
      <c r="S26" s="2" t="e">
        <f>F26/F64</f>
        <v>#DIV/0!</v>
      </c>
    </row>
    <row r="27" spans="1:19" x14ac:dyDescent="0.3">
      <c r="A27" s="41" t="s">
        <v>34</v>
      </c>
      <c r="B27" s="42" t="s">
        <v>64</v>
      </c>
      <c r="C27" s="20">
        <v>6098.7544800000005</v>
      </c>
      <c r="D27" s="43" t="s">
        <v>25</v>
      </c>
      <c r="E27" s="11"/>
      <c r="F27" s="11">
        <f t="shared" ref="F27:F31" si="1">E27*C27</f>
        <v>0</v>
      </c>
      <c r="G27" s="34"/>
    </row>
    <row r="28" spans="1:19" x14ac:dyDescent="0.3">
      <c r="A28" s="41" t="s">
        <v>34</v>
      </c>
      <c r="B28" s="42" t="s">
        <v>66</v>
      </c>
      <c r="C28" s="20">
        <v>91481.317200000005</v>
      </c>
      <c r="D28" s="43" t="s">
        <v>57</v>
      </c>
      <c r="E28" s="11"/>
      <c r="F28" s="11">
        <f t="shared" ref="F28" si="2">E28*C28</f>
        <v>0</v>
      </c>
      <c r="G28" s="34"/>
    </row>
    <row r="29" spans="1:19" x14ac:dyDescent="0.3">
      <c r="A29" s="41" t="s">
        <v>35</v>
      </c>
      <c r="B29" s="42" t="s">
        <v>67</v>
      </c>
      <c r="C29" s="20">
        <v>27444.39516</v>
      </c>
      <c r="D29" s="43" t="s">
        <v>25</v>
      </c>
      <c r="E29" s="11"/>
      <c r="F29" s="11">
        <f t="shared" si="1"/>
        <v>0</v>
      </c>
      <c r="G29" s="34"/>
      <c r="Q29" s="2">
        <f>120+310</f>
        <v>430</v>
      </c>
    </row>
    <row r="30" spans="1:19" x14ac:dyDescent="0.3">
      <c r="A30" s="41" t="s">
        <v>52</v>
      </c>
      <c r="B30" s="42" t="s">
        <v>78</v>
      </c>
      <c r="C30" s="20">
        <v>1180108.9918800001</v>
      </c>
      <c r="D30" s="43" t="s">
        <v>57</v>
      </c>
      <c r="E30" s="11"/>
      <c r="F30" s="11">
        <f t="shared" ref="F30" si="3">E30*C30</f>
        <v>0</v>
      </c>
      <c r="G30" s="34"/>
      <c r="Q30" s="2">
        <f>120+310</f>
        <v>430</v>
      </c>
    </row>
    <row r="31" spans="1:19" x14ac:dyDescent="0.3">
      <c r="A31" s="41" t="s">
        <v>56</v>
      </c>
      <c r="B31" s="42" t="s">
        <v>75</v>
      </c>
      <c r="C31" s="20">
        <v>21111.073199999999</v>
      </c>
      <c r="D31" s="43" t="s">
        <v>24</v>
      </c>
      <c r="E31" s="11"/>
      <c r="F31" s="11">
        <f t="shared" si="1"/>
        <v>0</v>
      </c>
      <c r="G31" s="34"/>
    </row>
    <row r="32" spans="1:19" x14ac:dyDescent="0.3">
      <c r="A32" s="41" t="s">
        <v>35</v>
      </c>
      <c r="B32" s="42" t="s">
        <v>70</v>
      </c>
      <c r="C32" s="20">
        <v>68962.83911999999</v>
      </c>
      <c r="D32" s="43" t="s">
        <v>25</v>
      </c>
      <c r="E32" s="11"/>
      <c r="F32" s="11">
        <f t="shared" ref="F32:F34" si="4">E32*C32</f>
        <v>0</v>
      </c>
      <c r="G32" s="34"/>
      <c r="Q32" s="2">
        <f>120+310</f>
        <v>430</v>
      </c>
    </row>
    <row r="33" spans="1:19" x14ac:dyDescent="0.3">
      <c r="A33" s="41" t="s">
        <v>52</v>
      </c>
      <c r="B33" s="42" t="s">
        <v>79</v>
      </c>
      <c r="C33" s="20">
        <v>2965402.0821599998</v>
      </c>
      <c r="D33" s="43" t="s">
        <v>57</v>
      </c>
      <c r="E33" s="11"/>
      <c r="F33" s="11">
        <f t="shared" si="4"/>
        <v>0</v>
      </c>
      <c r="G33" s="34"/>
      <c r="Q33" s="2">
        <f>120+310</f>
        <v>430</v>
      </c>
    </row>
    <row r="34" spans="1:19" x14ac:dyDescent="0.3">
      <c r="A34" s="41" t="s">
        <v>56</v>
      </c>
      <c r="B34" s="42" t="s">
        <v>76</v>
      </c>
      <c r="C34" s="20">
        <v>49259.170799999993</v>
      </c>
      <c r="D34" s="43" t="s">
        <v>24</v>
      </c>
      <c r="E34" s="11"/>
      <c r="F34" s="11">
        <f t="shared" si="4"/>
        <v>0</v>
      </c>
      <c r="G34" s="34"/>
    </row>
    <row r="35" spans="1:19" ht="13.8" thickBot="1" x14ac:dyDescent="0.35">
      <c r="A35" s="39"/>
      <c r="B35" s="40"/>
      <c r="C35" s="39"/>
      <c r="D35" s="39"/>
      <c r="E35" s="10"/>
      <c r="F35" s="10"/>
      <c r="G35" s="34"/>
    </row>
    <row r="36" spans="1:19" ht="14.4" hidden="1" thickTop="1" thickBot="1" x14ac:dyDescent="0.35">
      <c r="A36" s="16">
        <v>1.4</v>
      </c>
      <c r="B36" s="28" t="s">
        <v>51</v>
      </c>
      <c r="C36" s="29"/>
      <c r="D36" s="29"/>
      <c r="E36" s="30"/>
      <c r="F36" s="17"/>
      <c r="N36" s="21">
        <f>C38/67</f>
        <v>0</v>
      </c>
      <c r="O36" s="21">
        <f>N36/24</f>
        <v>0</v>
      </c>
    </row>
    <row r="37" spans="1:19" ht="13.8" hidden="1" thickBot="1" x14ac:dyDescent="0.35">
      <c r="A37" s="41"/>
      <c r="B37" s="42"/>
      <c r="C37" s="41"/>
      <c r="D37" s="41"/>
      <c r="E37" s="11"/>
      <c r="F37" s="11"/>
    </row>
    <row r="38" spans="1:19" ht="13.8" hidden="1" thickBot="1" x14ac:dyDescent="0.35">
      <c r="A38" s="41" t="s">
        <v>31</v>
      </c>
      <c r="B38" s="42" t="s">
        <v>45</v>
      </c>
      <c r="C38" s="20"/>
      <c r="D38" s="43" t="s">
        <v>26</v>
      </c>
      <c r="E38" s="11" t="e">
        <f>#REF!</f>
        <v>#REF!</v>
      </c>
      <c r="F38" s="11" t="e">
        <f>E38*C38</f>
        <v>#REF!</v>
      </c>
      <c r="O38" s="21">
        <f>+O36+P27</f>
        <v>0</v>
      </c>
      <c r="S38" s="2" t="e">
        <f>F38/F72</f>
        <v>#REF!</v>
      </c>
    </row>
    <row r="39" spans="1:19" ht="13.8" hidden="1" thickBot="1" x14ac:dyDescent="0.35">
      <c r="A39" s="41" t="s">
        <v>31</v>
      </c>
      <c r="B39" s="42" t="s">
        <v>46</v>
      </c>
      <c r="C39" s="20"/>
      <c r="D39" s="43" t="s">
        <v>26</v>
      </c>
      <c r="E39" s="11" t="e">
        <f>#REF!</f>
        <v>#REF!</v>
      </c>
      <c r="F39" s="11" t="e">
        <f>E39*C39</f>
        <v>#REF!</v>
      </c>
      <c r="O39" s="21">
        <f>+O37+P29</f>
        <v>0</v>
      </c>
      <c r="S39" s="2" t="e">
        <f>F39/F73</f>
        <v>#REF!</v>
      </c>
    </row>
    <row r="40" spans="1:19" ht="13.8" hidden="1" thickBot="1" x14ac:dyDescent="0.35">
      <c r="A40" s="41" t="s">
        <v>32</v>
      </c>
      <c r="B40" s="42" t="s">
        <v>47</v>
      </c>
      <c r="C40" s="20"/>
      <c r="D40" s="43" t="s">
        <v>25</v>
      </c>
      <c r="E40" s="11" t="e">
        <f>#REF!</f>
        <v>#REF!</v>
      </c>
      <c r="F40" s="11" t="e">
        <f t="shared" ref="F40:F44" si="5">E40*C40</f>
        <v>#REF!</v>
      </c>
    </row>
    <row r="41" spans="1:19" ht="13.8" hidden="1" thickBot="1" x14ac:dyDescent="0.35">
      <c r="A41" s="41" t="s">
        <v>32</v>
      </c>
      <c r="B41" s="42" t="s">
        <v>48</v>
      </c>
      <c r="C41" s="20"/>
      <c r="D41" s="43" t="s">
        <v>25</v>
      </c>
      <c r="E41" s="11" t="e">
        <f>#REF!</f>
        <v>#REF!</v>
      </c>
      <c r="F41" s="11" t="e">
        <f t="shared" si="5"/>
        <v>#REF!</v>
      </c>
    </row>
    <row r="42" spans="1:19" ht="13.8" hidden="1" thickBot="1" x14ac:dyDescent="0.35">
      <c r="A42" s="41" t="s">
        <v>49</v>
      </c>
      <c r="B42" s="42" t="s">
        <v>59</v>
      </c>
      <c r="C42" s="20">
        <v>25535.000657997462</v>
      </c>
      <c r="D42" s="43" t="s">
        <v>25</v>
      </c>
      <c r="E42" s="32">
        <f>E29</f>
        <v>0</v>
      </c>
      <c r="F42" s="11">
        <f t="shared" si="5"/>
        <v>0</v>
      </c>
      <c r="Q42" s="2">
        <f>120+310</f>
        <v>430</v>
      </c>
    </row>
    <row r="43" spans="1:19" ht="13.8" hidden="1" thickBot="1" x14ac:dyDescent="0.35">
      <c r="A43" s="41" t="s">
        <v>50</v>
      </c>
      <c r="B43" s="42" t="s">
        <v>60</v>
      </c>
      <c r="C43" s="20">
        <v>1021400.0263198984</v>
      </c>
      <c r="D43" s="43" t="s">
        <v>57</v>
      </c>
      <c r="E43" s="11">
        <f>E30</f>
        <v>0</v>
      </c>
      <c r="F43" s="11">
        <f t="shared" ref="F43" si="6">E43*C43</f>
        <v>0</v>
      </c>
      <c r="Q43" s="2">
        <f>120+310</f>
        <v>430</v>
      </c>
    </row>
    <row r="44" spans="1:19" ht="13.8" hidden="1" thickBot="1" x14ac:dyDescent="0.35">
      <c r="A44" s="41" t="s">
        <v>58</v>
      </c>
      <c r="B44" s="42" t="s">
        <v>36</v>
      </c>
      <c r="C44" s="20">
        <v>19642.308198459585</v>
      </c>
      <c r="D44" s="43" t="s">
        <v>24</v>
      </c>
      <c r="E44" s="11" t="e">
        <f>#REF!</f>
        <v>#REF!</v>
      </c>
      <c r="F44" s="11" t="e">
        <f t="shared" si="5"/>
        <v>#REF!</v>
      </c>
    </row>
    <row r="45" spans="1:19" ht="13.8" hidden="1" thickBot="1" x14ac:dyDescent="0.35">
      <c r="A45" s="39"/>
      <c r="B45" s="40"/>
      <c r="C45" s="39"/>
      <c r="D45" s="39"/>
      <c r="E45" s="10"/>
      <c r="F45" s="10"/>
    </row>
    <row r="46" spans="1:19" ht="14.4" thickTop="1" thickBot="1" x14ac:dyDescent="0.35">
      <c r="A46" s="22"/>
      <c r="B46" s="22" t="s">
        <v>29</v>
      </c>
      <c r="C46" s="23"/>
      <c r="D46" s="23"/>
      <c r="E46" s="24"/>
      <c r="F46" s="19">
        <f>F8+F21+F14+F36</f>
        <v>0</v>
      </c>
    </row>
    <row r="47" spans="1:19" ht="13.8" thickTop="1" x14ac:dyDescent="0.3">
      <c r="A47" s="41"/>
      <c r="B47" s="42"/>
      <c r="C47" s="41"/>
      <c r="D47" s="41"/>
      <c r="E47" s="11"/>
      <c r="F47" s="11"/>
    </row>
    <row r="48" spans="1:19" ht="13.8" thickBot="1" x14ac:dyDescent="0.35">
      <c r="A48" s="41"/>
      <c r="B48" s="42"/>
      <c r="C48" s="41"/>
      <c r="D48" s="41"/>
      <c r="E48" s="11"/>
      <c r="F48" s="11"/>
    </row>
    <row r="49" spans="1:13" ht="14.4" thickTop="1" thickBot="1" x14ac:dyDescent="0.35">
      <c r="A49" s="12" t="s">
        <v>22</v>
      </c>
      <c r="B49" s="25" t="s">
        <v>13</v>
      </c>
      <c r="C49" s="26"/>
      <c r="D49" s="26"/>
      <c r="E49" s="27"/>
      <c r="F49" s="13">
        <f>SUM(F51:F57)</f>
        <v>0</v>
      </c>
    </row>
    <row r="50" spans="1:13" ht="13.8" thickTop="1" x14ac:dyDescent="0.3">
      <c r="A50" s="41"/>
      <c r="B50" s="42"/>
      <c r="C50" s="41"/>
      <c r="D50" s="41"/>
      <c r="E50" s="11"/>
      <c r="F50" s="11"/>
    </row>
    <row r="51" spans="1:13" x14ac:dyDescent="0.3">
      <c r="A51" s="41">
        <v>2.1</v>
      </c>
      <c r="B51" s="42" t="s">
        <v>2</v>
      </c>
      <c r="C51" s="18">
        <v>0.1</v>
      </c>
      <c r="D51" s="41"/>
      <c r="E51" s="11"/>
      <c r="F51" s="11">
        <f>C51*$F$46</f>
        <v>0</v>
      </c>
    </row>
    <row r="52" spans="1:13" x14ac:dyDescent="0.3">
      <c r="A52" s="41">
        <v>2.2000000000000002</v>
      </c>
      <c r="B52" s="42" t="s">
        <v>3</v>
      </c>
      <c r="C52" s="18">
        <v>1.7999999999999999E-2</v>
      </c>
      <c r="D52" s="41"/>
      <c r="E52" s="11"/>
      <c r="F52" s="11">
        <f t="shared" ref="F52:F56" si="7">C52*$F$46</f>
        <v>0</v>
      </c>
    </row>
    <row r="53" spans="1:13" x14ac:dyDescent="0.3">
      <c r="A53" s="41">
        <v>2.2999999999999998</v>
      </c>
      <c r="B53" s="42" t="s">
        <v>80</v>
      </c>
      <c r="C53" s="18">
        <v>0.02</v>
      </c>
      <c r="D53" s="41"/>
      <c r="E53" s="11"/>
      <c r="F53" s="11">
        <f t="shared" si="7"/>
        <v>0</v>
      </c>
    </row>
    <row r="54" spans="1:13" x14ac:dyDescent="0.3">
      <c r="A54" s="41">
        <v>2.4</v>
      </c>
      <c r="B54" s="42" t="s">
        <v>4</v>
      </c>
      <c r="C54" s="18">
        <v>0.03</v>
      </c>
      <c r="D54" s="41"/>
      <c r="E54" s="11"/>
      <c r="F54" s="11">
        <f t="shared" si="7"/>
        <v>0</v>
      </c>
    </row>
    <row r="55" spans="1:13" x14ac:dyDescent="0.3">
      <c r="A55" s="41">
        <v>2.5</v>
      </c>
      <c r="B55" s="42" t="s">
        <v>1</v>
      </c>
      <c r="C55" s="18">
        <v>1E-3</v>
      </c>
      <c r="D55" s="41"/>
      <c r="E55" s="11"/>
      <c r="F55" s="11">
        <f t="shared" si="7"/>
        <v>0</v>
      </c>
    </row>
    <row r="56" spans="1:13" x14ac:dyDescent="0.3">
      <c r="A56" s="41">
        <v>2.6</v>
      </c>
      <c r="B56" s="42" t="s">
        <v>5</v>
      </c>
      <c r="C56" s="18">
        <v>0.01</v>
      </c>
      <c r="D56" s="41"/>
      <c r="E56" s="11"/>
      <c r="F56" s="11">
        <f t="shared" si="7"/>
        <v>0</v>
      </c>
    </row>
    <row r="57" spans="1:13" x14ac:dyDescent="0.3">
      <c r="A57" s="41">
        <v>2.7</v>
      </c>
      <c r="B57" s="42" t="s">
        <v>55</v>
      </c>
      <c r="C57" s="18">
        <v>0.05</v>
      </c>
      <c r="D57" s="41"/>
      <c r="E57" s="11"/>
      <c r="F57" s="11">
        <f t="shared" ref="F57" si="8">C57*$F$46</f>
        <v>0</v>
      </c>
    </row>
    <row r="58" spans="1:13" x14ac:dyDescent="0.3">
      <c r="A58" s="5"/>
      <c r="B58" s="6"/>
      <c r="C58" s="5"/>
      <c r="D58" s="5"/>
      <c r="E58" s="11"/>
      <c r="F58" s="11"/>
    </row>
    <row r="59" spans="1:13" ht="13.8" thickBot="1" x14ac:dyDescent="0.35">
      <c r="A59" s="7"/>
      <c r="B59" s="8"/>
      <c r="C59" s="7"/>
      <c r="D59" s="7"/>
      <c r="E59" s="10"/>
      <c r="F59" s="10"/>
    </row>
    <row r="60" spans="1:13" ht="14.4" thickTop="1" thickBot="1" x14ac:dyDescent="0.35">
      <c r="A60" s="44" t="s">
        <v>20</v>
      </c>
      <c r="B60" s="45"/>
      <c r="C60" s="45"/>
      <c r="D60" s="45"/>
      <c r="E60" s="46"/>
      <c r="F60" s="19">
        <f>F49</f>
        <v>0</v>
      </c>
    </row>
    <row r="61" spans="1:13" ht="13.8" thickTop="1" x14ac:dyDescent="0.3">
      <c r="A61" s="5"/>
      <c r="B61" s="6"/>
      <c r="C61" s="5"/>
      <c r="D61" s="5"/>
      <c r="E61" s="11"/>
      <c r="F61" s="11"/>
    </row>
    <row r="62" spans="1:13" ht="13.8" thickBot="1" x14ac:dyDescent="0.35">
      <c r="A62" s="7"/>
      <c r="B62" s="8"/>
      <c r="C62" s="7"/>
      <c r="D62" s="7"/>
      <c r="E62" s="10"/>
      <c r="F62" s="10"/>
    </row>
    <row r="63" spans="1:13" ht="14.4" thickTop="1" thickBot="1" x14ac:dyDescent="0.35">
      <c r="A63" s="44" t="s">
        <v>14</v>
      </c>
      <c r="B63" s="45"/>
      <c r="C63" s="45"/>
      <c r="D63" s="45"/>
      <c r="E63" s="46"/>
      <c r="F63" s="19">
        <f>F46+F60</f>
        <v>0</v>
      </c>
      <c r="M63" s="2">
        <f>F63/C16</f>
        <v>0</v>
      </c>
    </row>
    <row r="64" spans="1:13" ht="13.8" thickTop="1" x14ac:dyDescent="0.3"/>
    <row r="66" spans="5:6" hidden="1" outlineLevel="1" x14ac:dyDescent="0.3">
      <c r="E66" s="33" t="s">
        <v>53</v>
      </c>
      <c r="F66" s="31" t="e">
        <f>(F21+F14*H21+F8*H21+(F21+F14*H21+F8*H21)*(1+#REF!))/#REF!</f>
        <v>#DIV/0!</v>
      </c>
    </row>
    <row r="67" spans="5:6" hidden="1" outlineLevel="1" x14ac:dyDescent="0.3">
      <c r="E67" s="33" t="s">
        <v>54</v>
      </c>
      <c r="F67" s="9" t="e">
        <f>((F36+F8*H22+F14*H22+(F36+F8*H22+F14*H22)*(1+#REF!))/(#REF!-#REF!))</f>
        <v>#DIV/0!</v>
      </c>
    </row>
    <row r="68" spans="5:6" collapsed="1" x14ac:dyDescent="0.3"/>
  </sheetData>
  <mergeCells count="3">
    <mergeCell ref="A60:E60"/>
    <mergeCell ref="A63:E63"/>
    <mergeCell ref="A2:F2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C483-F9DF-48FA-9903-1514CEA82B1B}">
  <sheetPr>
    <tabColor rgb="FFFFFF00"/>
  </sheetPr>
  <dimension ref="A1:S68"/>
  <sheetViews>
    <sheetView tabSelected="1" zoomScaleNormal="100" workbookViewId="0">
      <selection activeCell="E20" sqref="E20"/>
    </sheetView>
  </sheetViews>
  <sheetFormatPr baseColWidth="10" defaultColWidth="9.109375" defaultRowHeight="13.2" outlineLevelRow="1" x14ac:dyDescent="0.3"/>
  <cols>
    <col min="1" max="1" width="7.33203125" style="2" customWidth="1"/>
    <col min="2" max="2" width="73.21875" style="3" customWidth="1"/>
    <col min="3" max="4" width="13.5546875" style="2" customWidth="1"/>
    <col min="5" max="5" width="13.5546875" style="9" customWidth="1"/>
    <col min="6" max="6" width="17.5546875" style="9" customWidth="1"/>
    <col min="7" max="7" width="9.109375" style="2"/>
    <col min="8" max="8" width="15" style="2" hidden="1" customWidth="1"/>
    <col min="9" max="12" width="9.109375" style="2"/>
    <col min="13" max="16" width="9.109375" style="2" hidden="1" customWidth="1"/>
    <col min="17" max="19" width="0" style="2" hidden="1" customWidth="1"/>
    <col min="20" max="16384" width="9.109375" style="2"/>
  </cols>
  <sheetData>
    <row r="1" spans="1:17" x14ac:dyDescent="0.3">
      <c r="A1" s="37"/>
      <c r="B1" s="37"/>
      <c r="C1" s="37"/>
      <c r="D1" s="37"/>
      <c r="E1" s="37"/>
      <c r="F1" s="37"/>
    </row>
    <row r="2" spans="1:17" s="38" customFormat="1" x14ac:dyDescent="0.3">
      <c r="A2" s="47" t="s">
        <v>81</v>
      </c>
      <c r="B2" s="47"/>
      <c r="C2" s="47"/>
      <c r="D2" s="47"/>
      <c r="E2" s="47"/>
      <c r="F2" s="47"/>
    </row>
    <row r="3" spans="1:17" ht="13.8" thickBot="1" x14ac:dyDescent="0.35">
      <c r="B3" s="1"/>
    </row>
    <row r="4" spans="1:17" ht="27.6" thickTop="1" thickBot="1" x14ac:dyDescent="0.35">
      <c r="A4" s="14" t="s">
        <v>6</v>
      </c>
      <c r="B4" s="14" t="s">
        <v>7</v>
      </c>
      <c r="C4" s="14" t="s">
        <v>8</v>
      </c>
      <c r="D4" s="14" t="s">
        <v>16</v>
      </c>
      <c r="E4" s="15" t="s">
        <v>9</v>
      </c>
      <c r="F4" s="15" t="s">
        <v>10</v>
      </c>
      <c r="Q4" s="2" t="s">
        <v>15</v>
      </c>
    </row>
    <row r="5" spans="1:17" ht="15" thickTop="1" thickBot="1" x14ac:dyDescent="0.3">
      <c r="A5" s="39"/>
      <c r="B5" s="40"/>
      <c r="C5" s="39"/>
      <c r="D5" s="39"/>
      <c r="E5" s="10"/>
      <c r="F5" s="10"/>
      <c r="M5" s="4"/>
    </row>
    <row r="6" spans="1:17" ht="14.4" thickTop="1" thickBot="1" x14ac:dyDescent="0.35">
      <c r="A6" s="12" t="s">
        <v>21</v>
      </c>
      <c r="B6" s="25" t="s">
        <v>27</v>
      </c>
      <c r="C6" s="26"/>
      <c r="D6" s="26"/>
      <c r="E6" s="27"/>
      <c r="F6" s="13"/>
    </row>
    <row r="7" spans="1:17" ht="14.4" thickTop="1" thickBot="1" x14ac:dyDescent="0.35">
      <c r="A7" s="39"/>
      <c r="B7" s="40"/>
      <c r="C7" s="39"/>
      <c r="D7" s="39"/>
      <c r="E7" s="10"/>
      <c r="F7" s="10"/>
    </row>
    <row r="8" spans="1:17" ht="14.4" thickTop="1" thickBot="1" x14ac:dyDescent="0.35">
      <c r="A8" s="16">
        <v>1.1000000000000001</v>
      </c>
      <c r="B8" s="28" t="s">
        <v>28</v>
      </c>
      <c r="C8" s="29"/>
      <c r="D8" s="29"/>
      <c r="E8" s="30"/>
      <c r="F8" s="17">
        <f>SUM(F9:F13)</f>
        <v>0</v>
      </c>
    </row>
    <row r="9" spans="1:17" ht="13.8" thickTop="1" x14ac:dyDescent="0.3">
      <c r="A9" s="41"/>
      <c r="B9" s="42"/>
      <c r="C9" s="41"/>
      <c r="D9" s="41"/>
      <c r="E9" s="11"/>
      <c r="F9" s="11"/>
      <c r="G9" s="34"/>
    </row>
    <row r="10" spans="1:17" x14ac:dyDescent="0.3">
      <c r="A10" s="41" t="s">
        <v>11</v>
      </c>
      <c r="B10" s="42" t="s">
        <v>40</v>
      </c>
      <c r="C10" s="20">
        <v>5</v>
      </c>
      <c r="D10" s="43" t="s">
        <v>37</v>
      </c>
      <c r="E10" s="11"/>
      <c r="F10" s="11">
        <f>E10*C10</f>
        <v>0</v>
      </c>
      <c r="G10" s="34"/>
    </row>
    <row r="11" spans="1:17" x14ac:dyDescent="0.3">
      <c r="A11" s="41" t="s">
        <v>39</v>
      </c>
      <c r="B11" s="42" t="s">
        <v>41</v>
      </c>
      <c r="C11" s="20">
        <v>5</v>
      </c>
      <c r="D11" s="43" t="s">
        <v>37</v>
      </c>
      <c r="E11" s="11"/>
      <c r="F11" s="11">
        <f>E11*C11</f>
        <v>0</v>
      </c>
      <c r="G11" s="34"/>
    </row>
    <row r="12" spans="1:17" x14ac:dyDescent="0.3">
      <c r="A12" s="41" t="s">
        <v>42</v>
      </c>
      <c r="B12" s="42" t="s">
        <v>43</v>
      </c>
      <c r="C12" s="20">
        <v>1</v>
      </c>
      <c r="D12" s="43" t="s">
        <v>0</v>
      </c>
      <c r="E12" s="11"/>
      <c r="F12" s="11">
        <f>E12*C12</f>
        <v>0</v>
      </c>
      <c r="G12" s="34"/>
    </row>
    <row r="13" spans="1:17" ht="13.8" thickBot="1" x14ac:dyDescent="0.35">
      <c r="A13" s="41"/>
      <c r="B13" s="42"/>
      <c r="C13" s="41"/>
      <c r="D13" s="41"/>
      <c r="E13" s="11"/>
      <c r="F13" s="11"/>
      <c r="G13" s="34"/>
    </row>
    <row r="14" spans="1:17" ht="14.4" thickTop="1" thickBot="1" x14ac:dyDescent="0.35">
      <c r="A14" s="16">
        <v>1.2</v>
      </c>
      <c r="B14" s="28" t="s">
        <v>30</v>
      </c>
      <c r="C14" s="29"/>
      <c r="D14" s="29"/>
      <c r="E14" s="30"/>
      <c r="F14" s="17">
        <f>SUM(F15:F20)</f>
        <v>0</v>
      </c>
    </row>
    <row r="15" spans="1:17" ht="13.8" thickTop="1" x14ac:dyDescent="0.3">
      <c r="A15" s="41"/>
      <c r="B15" s="42"/>
      <c r="C15" s="41"/>
      <c r="D15" s="41"/>
      <c r="E15" s="11"/>
      <c r="F15" s="11"/>
      <c r="G15" s="34"/>
    </row>
    <row r="16" spans="1:17" ht="26.4" x14ac:dyDescent="0.3">
      <c r="A16" s="41" t="s">
        <v>12</v>
      </c>
      <c r="B16" s="42" t="s">
        <v>44</v>
      </c>
      <c r="C16" s="20">
        <v>123431.20000000001</v>
      </c>
      <c r="D16" s="43" t="s">
        <v>23</v>
      </c>
      <c r="E16" s="11"/>
      <c r="F16" s="11">
        <f>E16*C16</f>
        <v>0</v>
      </c>
      <c r="G16" s="34"/>
      <c r="H16" s="21"/>
      <c r="O16" s="21">
        <f>C16/500</f>
        <v>246.86240000000004</v>
      </c>
      <c r="P16" s="21">
        <f>O16/24</f>
        <v>10.285933333333334</v>
      </c>
    </row>
    <row r="17" spans="1:19" x14ac:dyDescent="0.3">
      <c r="A17" s="41" t="s">
        <v>17</v>
      </c>
      <c r="B17" s="42" t="s">
        <v>61</v>
      </c>
      <c r="C17" s="20">
        <v>41966.608000000007</v>
      </c>
      <c r="D17" s="43" t="s">
        <v>25</v>
      </c>
      <c r="E17" s="11"/>
      <c r="F17" s="11">
        <f>E17*C17</f>
        <v>0</v>
      </c>
      <c r="G17" s="34"/>
    </row>
    <row r="18" spans="1:19" x14ac:dyDescent="0.3">
      <c r="A18" s="41" t="s">
        <v>18</v>
      </c>
      <c r="B18" s="42" t="s">
        <v>62</v>
      </c>
      <c r="C18" s="20">
        <v>314749.56000000006</v>
      </c>
      <c r="D18" s="43" t="s">
        <v>57</v>
      </c>
      <c r="E18" s="11"/>
      <c r="F18" s="11">
        <f t="shared" ref="F18:F19" si="0">E18*C18</f>
        <v>0</v>
      </c>
      <c r="G18" s="34"/>
    </row>
    <row r="19" spans="1:19" ht="26.4" x14ac:dyDescent="0.3">
      <c r="A19" s="41" t="s">
        <v>19</v>
      </c>
      <c r="B19" s="42" t="s">
        <v>68</v>
      </c>
      <c r="C19" s="20">
        <v>104916.52000000002</v>
      </c>
      <c r="D19" s="43" t="s">
        <v>57</v>
      </c>
      <c r="E19" s="11"/>
      <c r="F19" s="11">
        <f t="shared" si="0"/>
        <v>0</v>
      </c>
      <c r="G19" s="34"/>
    </row>
    <row r="20" spans="1:19" ht="13.8" thickBot="1" x14ac:dyDescent="0.35">
      <c r="A20" s="41"/>
      <c r="B20" s="42"/>
      <c r="C20" s="41"/>
      <c r="D20" s="41"/>
      <c r="E20" s="11"/>
      <c r="F20" s="11"/>
      <c r="G20" s="34"/>
      <c r="H20" s="36">
        <f>F21+F36</f>
        <v>0</v>
      </c>
    </row>
    <row r="21" spans="1:19" ht="14.4" thickTop="1" thickBot="1" x14ac:dyDescent="0.35">
      <c r="A21" s="16">
        <v>1.3</v>
      </c>
      <c r="B21" s="28" t="s">
        <v>38</v>
      </c>
      <c r="C21" s="29"/>
      <c r="D21" s="29"/>
      <c r="E21" s="30"/>
      <c r="F21" s="17">
        <f>SUM(F22:F35)</f>
        <v>0</v>
      </c>
      <c r="H21" s="35" t="e">
        <f>F21/H20</f>
        <v>#DIV/0!</v>
      </c>
      <c r="N21" s="21">
        <f>C23/67</f>
        <v>198.04842985074629</v>
      </c>
      <c r="O21" s="21">
        <f>N21/24</f>
        <v>8.252017910447762</v>
      </c>
    </row>
    <row r="22" spans="1:19" ht="13.8" thickTop="1" x14ac:dyDescent="0.3">
      <c r="A22" s="41"/>
      <c r="B22" s="42"/>
      <c r="C22" s="41"/>
      <c r="D22" s="41"/>
      <c r="E22" s="11"/>
      <c r="F22" s="11"/>
      <c r="G22" s="34"/>
      <c r="H22" s="35" t="e">
        <f>F36/H20</f>
        <v>#DIV/0!</v>
      </c>
    </row>
    <row r="23" spans="1:19" x14ac:dyDescent="0.3">
      <c r="A23" s="41" t="s">
        <v>31</v>
      </c>
      <c r="B23" s="42" t="s">
        <v>45</v>
      </c>
      <c r="C23" s="20">
        <v>13269.2448</v>
      </c>
      <c r="D23" s="43" t="s">
        <v>26</v>
      </c>
      <c r="E23" s="11"/>
      <c r="F23" s="11">
        <f>E23*C23</f>
        <v>0</v>
      </c>
      <c r="G23" s="34"/>
      <c r="O23" s="21">
        <f>+O21+P16</f>
        <v>18.537951243781094</v>
      </c>
      <c r="S23" s="2" t="e">
        <f>F23/F63</f>
        <v>#DIV/0!</v>
      </c>
    </row>
    <row r="24" spans="1:19" x14ac:dyDescent="0.3">
      <c r="A24" s="41" t="s">
        <v>32</v>
      </c>
      <c r="B24" s="42" t="s">
        <v>65</v>
      </c>
      <c r="C24" s="20">
        <v>19903.867200000001</v>
      </c>
      <c r="D24" s="43" t="s">
        <v>25</v>
      </c>
      <c r="E24" s="11"/>
      <c r="F24" s="11">
        <f t="shared" ref="F24" si="1">E24*C24</f>
        <v>0</v>
      </c>
      <c r="G24" s="34"/>
    </row>
    <row r="25" spans="1:19" x14ac:dyDescent="0.3">
      <c r="A25" s="41" t="s">
        <v>33</v>
      </c>
      <c r="B25" s="42" t="s">
        <v>69</v>
      </c>
      <c r="C25" s="20">
        <v>298558.00800000003</v>
      </c>
      <c r="D25" s="43" t="s">
        <v>57</v>
      </c>
      <c r="E25" s="11"/>
      <c r="F25" s="11">
        <f>E25*C25</f>
        <v>0</v>
      </c>
      <c r="G25" s="34"/>
    </row>
    <row r="26" spans="1:19" x14ac:dyDescent="0.3">
      <c r="A26" s="41" t="s">
        <v>34</v>
      </c>
      <c r="B26" s="42" t="s">
        <v>46</v>
      </c>
      <c r="C26" s="20">
        <v>5686.8192000000008</v>
      </c>
      <c r="D26" s="43" t="s">
        <v>26</v>
      </c>
      <c r="E26" s="11"/>
      <c r="F26" s="11">
        <f>E26*C26</f>
        <v>0</v>
      </c>
      <c r="G26" s="34"/>
      <c r="O26" s="21">
        <f>+O22+P17</f>
        <v>0</v>
      </c>
      <c r="S26" s="2" t="e">
        <f>F26/F64</f>
        <v>#DIV/0!</v>
      </c>
    </row>
    <row r="27" spans="1:19" x14ac:dyDescent="0.3">
      <c r="A27" s="41" t="s">
        <v>35</v>
      </c>
      <c r="B27" s="42" t="s">
        <v>64</v>
      </c>
      <c r="C27" s="20">
        <v>7392.8649600000017</v>
      </c>
      <c r="D27" s="43" t="s">
        <v>25</v>
      </c>
      <c r="E27" s="11"/>
      <c r="F27" s="11">
        <f t="shared" ref="F27" si="2">E27*C27</f>
        <v>0</v>
      </c>
      <c r="G27" s="34"/>
    </row>
    <row r="28" spans="1:19" x14ac:dyDescent="0.3">
      <c r="A28" s="41" t="s">
        <v>52</v>
      </c>
      <c r="B28" s="42" t="s">
        <v>66</v>
      </c>
      <c r="C28" s="20">
        <v>110892.97440000002</v>
      </c>
      <c r="D28" s="43" t="s">
        <v>57</v>
      </c>
      <c r="E28" s="11"/>
      <c r="F28" s="11">
        <f t="shared" ref="F28:F34" si="3">E28*C28</f>
        <v>0</v>
      </c>
      <c r="G28" s="34"/>
    </row>
    <row r="29" spans="1:19" x14ac:dyDescent="0.3">
      <c r="A29" s="41" t="s">
        <v>56</v>
      </c>
      <c r="B29" s="42" t="s">
        <v>67</v>
      </c>
      <c r="C29" s="20">
        <v>33267.892320000006</v>
      </c>
      <c r="D29" s="43" t="s">
        <v>25</v>
      </c>
      <c r="E29" s="11"/>
      <c r="F29" s="11">
        <f t="shared" si="3"/>
        <v>0</v>
      </c>
      <c r="G29" s="34"/>
      <c r="Q29" s="2">
        <f>120+310</f>
        <v>430</v>
      </c>
    </row>
    <row r="30" spans="1:19" x14ac:dyDescent="0.3">
      <c r="A30" s="41" t="s">
        <v>71</v>
      </c>
      <c r="B30" s="42" t="s">
        <v>78</v>
      </c>
      <c r="C30" s="20">
        <v>1430519.3697600004</v>
      </c>
      <c r="D30" s="43" t="s">
        <v>57</v>
      </c>
      <c r="E30" s="11"/>
      <c r="F30" s="11">
        <f t="shared" ref="F30:F32" si="4">E30*C30</f>
        <v>0</v>
      </c>
      <c r="G30" s="34"/>
      <c r="Q30" s="2">
        <f>120+310</f>
        <v>430</v>
      </c>
    </row>
    <row r="31" spans="1:19" x14ac:dyDescent="0.3">
      <c r="A31" s="41" t="s">
        <v>72</v>
      </c>
      <c r="B31" s="42" t="s">
        <v>75</v>
      </c>
      <c r="C31" s="20">
        <v>25590.686400000002</v>
      </c>
      <c r="D31" s="43" t="s">
        <v>24</v>
      </c>
      <c r="E31" s="11"/>
      <c r="F31" s="11">
        <f t="shared" si="4"/>
        <v>0</v>
      </c>
      <c r="G31" s="34"/>
    </row>
    <row r="32" spans="1:19" x14ac:dyDescent="0.3">
      <c r="A32" s="41" t="s">
        <v>73</v>
      </c>
      <c r="B32" s="42" t="s">
        <v>70</v>
      </c>
      <c r="C32" s="20">
        <v>83596.242240000007</v>
      </c>
      <c r="D32" s="43" t="s">
        <v>25</v>
      </c>
      <c r="E32" s="11"/>
      <c r="F32" s="11">
        <f t="shared" si="4"/>
        <v>0</v>
      </c>
      <c r="G32" s="34"/>
      <c r="Q32" s="2">
        <f>120+310</f>
        <v>430</v>
      </c>
    </row>
    <row r="33" spans="1:19" x14ac:dyDescent="0.3">
      <c r="A33" s="41" t="s">
        <v>74</v>
      </c>
      <c r="B33" s="42" t="s">
        <v>79</v>
      </c>
      <c r="C33" s="20">
        <v>3594638.4163200003</v>
      </c>
      <c r="D33" s="43" t="s">
        <v>57</v>
      </c>
      <c r="E33" s="11"/>
      <c r="F33" s="11">
        <f t="shared" ref="F33" si="5">E33*C33</f>
        <v>0</v>
      </c>
      <c r="G33" s="34"/>
      <c r="Q33" s="2">
        <f>120+310</f>
        <v>430</v>
      </c>
    </row>
    <row r="34" spans="1:19" x14ac:dyDescent="0.3">
      <c r="A34" s="41" t="s">
        <v>77</v>
      </c>
      <c r="B34" s="42" t="s">
        <v>76</v>
      </c>
      <c r="C34" s="20">
        <v>59711.601600000009</v>
      </c>
      <c r="D34" s="43" t="s">
        <v>24</v>
      </c>
      <c r="E34" s="11"/>
      <c r="F34" s="11">
        <f t="shared" si="3"/>
        <v>0</v>
      </c>
      <c r="G34" s="34"/>
    </row>
    <row r="35" spans="1:19" ht="13.8" thickBot="1" x14ac:dyDescent="0.35">
      <c r="A35" s="39"/>
      <c r="B35" s="40"/>
      <c r="C35" s="39"/>
      <c r="D35" s="39"/>
      <c r="E35" s="10"/>
      <c r="F35" s="10"/>
      <c r="G35" s="34"/>
    </row>
    <row r="36" spans="1:19" ht="14.4" hidden="1" thickTop="1" thickBot="1" x14ac:dyDescent="0.35">
      <c r="A36" s="16">
        <v>1.4</v>
      </c>
      <c r="B36" s="28" t="s">
        <v>51</v>
      </c>
      <c r="C36" s="29"/>
      <c r="D36" s="29"/>
      <c r="E36" s="30"/>
      <c r="F36" s="17"/>
      <c r="N36" s="21">
        <f>C38/67</f>
        <v>0</v>
      </c>
      <c r="O36" s="21">
        <f>N36/24</f>
        <v>0</v>
      </c>
    </row>
    <row r="37" spans="1:19" ht="13.8" hidden="1" thickBot="1" x14ac:dyDescent="0.35">
      <c r="A37" s="41"/>
      <c r="B37" s="42"/>
      <c r="C37" s="41"/>
      <c r="D37" s="41"/>
      <c r="E37" s="11"/>
      <c r="F37" s="11"/>
    </row>
    <row r="38" spans="1:19" ht="13.8" hidden="1" thickBot="1" x14ac:dyDescent="0.35">
      <c r="A38" s="41" t="s">
        <v>31</v>
      </c>
      <c r="B38" s="42" t="s">
        <v>45</v>
      </c>
      <c r="C38" s="20"/>
      <c r="D38" s="43" t="s">
        <v>26</v>
      </c>
      <c r="E38" s="11" t="e">
        <f>#REF!</f>
        <v>#REF!</v>
      </c>
      <c r="F38" s="11" t="e">
        <f>E38*C38</f>
        <v>#REF!</v>
      </c>
      <c r="O38" s="21">
        <f>+O36+P28</f>
        <v>0</v>
      </c>
      <c r="S38" s="2" t="e">
        <f>F38/F72</f>
        <v>#REF!</v>
      </c>
    </row>
    <row r="39" spans="1:19" ht="13.8" hidden="1" thickBot="1" x14ac:dyDescent="0.35">
      <c r="A39" s="41" t="s">
        <v>31</v>
      </c>
      <c r="B39" s="42" t="s">
        <v>46</v>
      </c>
      <c r="C39" s="20"/>
      <c r="D39" s="43" t="s">
        <v>26</v>
      </c>
      <c r="E39" s="11" t="e">
        <f>#REF!</f>
        <v>#REF!</v>
      </c>
      <c r="F39" s="11" t="e">
        <f>E39*C39</f>
        <v>#REF!</v>
      </c>
      <c r="O39" s="21">
        <f>+O37+P29</f>
        <v>0</v>
      </c>
      <c r="S39" s="2" t="e">
        <f>F39/F73</f>
        <v>#REF!</v>
      </c>
    </row>
    <row r="40" spans="1:19" ht="13.8" hidden="1" thickBot="1" x14ac:dyDescent="0.35">
      <c r="A40" s="41" t="s">
        <v>32</v>
      </c>
      <c r="B40" s="42" t="s">
        <v>47</v>
      </c>
      <c r="C40" s="20"/>
      <c r="D40" s="43" t="s">
        <v>25</v>
      </c>
      <c r="E40" s="11" t="e">
        <f>#REF!</f>
        <v>#REF!</v>
      </c>
      <c r="F40" s="11" t="e">
        <f t="shared" ref="F40:F44" si="6">E40*C40</f>
        <v>#REF!</v>
      </c>
    </row>
    <row r="41" spans="1:19" ht="13.8" hidden="1" thickBot="1" x14ac:dyDescent="0.35">
      <c r="A41" s="41" t="s">
        <v>32</v>
      </c>
      <c r="B41" s="42" t="s">
        <v>48</v>
      </c>
      <c r="C41" s="20"/>
      <c r="D41" s="43" t="s">
        <v>25</v>
      </c>
      <c r="E41" s="11" t="e">
        <f>#REF!</f>
        <v>#REF!</v>
      </c>
      <c r="F41" s="11" t="e">
        <f t="shared" si="6"/>
        <v>#REF!</v>
      </c>
    </row>
    <row r="42" spans="1:19" ht="13.8" hidden="1" thickBot="1" x14ac:dyDescent="0.35">
      <c r="A42" s="41" t="s">
        <v>49</v>
      </c>
      <c r="B42" s="42" t="s">
        <v>59</v>
      </c>
      <c r="C42" s="20">
        <v>27793.698400000001</v>
      </c>
      <c r="D42" s="43" t="s">
        <v>25</v>
      </c>
      <c r="E42" s="32" t="e">
        <f>#REF!</f>
        <v>#REF!</v>
      </c>
      <c r="F42" s="11" t="e">
        <f t="shared" si="6"/>
        <v>#REF!</v>
      </c>
      <c r="Q42" s="2">
        <f>120+310</f>
        <v>430</v>
      </c>
    </row>
    <row r="43" spans="1:19" ht="13.8" hidden="1" thickBot="1" x14ac:dyDescent="0.35">
      <c r="A43" s="41" t="s">
        <v>50</v>
      </c>
      <c r="B43" s="42" t="s">
        <v>60</v>
      </c>
      <c r="C43" s="20">
        <v>29824.669942002543</v>
      </c>
      <c r="D43" s="43" t="s">
        <v>57</v>
      </c>
      <c r="E43" s="11">
        <f>E30</f>
        <v>0</v>
      </c>
      <c r="F43" s="11">
        <f t="shared" ref="F43" si="7">E43*C43</f>
        <v>0</v>
      </c>
      <c r="Q43" s="2">
        <f>120+310</f>
        <v>430</v>
      </c>
    </row>
    <row r="44" spans="1:19" ht="13.8" hidden="1" thickBot="1" x14ac:dyDescent="0.35">
      <c r="A44" s="41" t="s">
        <v>58</v>
      </c>
      <c r="B44" s="42" t="s">
        <v>36</v>
      </c>
      <c r="C44" s="20">
        <v>21379.768</v>
      </c>
      <c r="D44" s="43" t="s">
        <v>24</v>
      </c>
      <c r="E44" s="11" t="e">
        <f>#REF!</f>
        <v>#REF!</v>
      </c>
      <c r="F44" s="11" t="e">
        <f t="shared" si="6"/>
        <v>#REF!</v>
      </c>
    </row>
    <row r="45" spans="1:19" ht="13.8" hidden="1" thickBot="1" x14ac:dyDescent="0.35">
      <c r="A45" s="39"/>
      <c r="B45" s="40"/>
      <c r="C45" s="39"/>
      <c r="D45" s="39"/>
      <c r="E45" s="10"/>
      <c r="F45" s="10"/>
    </row>
    <row r="46" spans="1:19" ht="14.4" thickTop="1" thickBot="1" x14ac:dyDescent="0.35">
      <c r="A46" s="22"/>
      <c r="B46" s="22" t="s">
        <v>29</v>
      </c>
      <c r="C46" s="23"/>
      <c r="D46" s="23"/>
      <c r="E46" s="24"/>
      <c r="F46" s="19">
        <f>F8+F21+F14+F36</f>
        <v>0</v>
      </c>
    </row>
    <row r="47" spans="1:19" ht="13.8" thickTop="1" x14ac:dyDescent="0.3">
      <c r="A47" s="41"/>
      <c r="B47" s="42"/>
      <c r="C47" s="41"/>
      <c r="D47" s="41"/>
      <c r="E47" s="11"/>
      <c r="F47" s="11"/>
    </row>
    <row r="48" spans="1:19" ht="13.8" thickBot="1" x14ac:dyDescent="0.35">
      <c r="A48" s="41"/>
      <c r="B48" s="42"/>
      <c r="C48" s="41"/>
      <c r="D48" s="41"/>
      <c r="E48" s="11"/>
      <c r="F48" s="11"/>
    </row>
    <row r="49" spans="1:13" ht="14.4" thickTop="1" thickBot="1" x14ac:dyDescent="0.35">
      <c r="A49" s="12" t="s">
        <v>22</v>
      </c>
      <c r="B49" s="25" t="s">
        <v>13</v>
      </c>
      <c r="C49" s="26"/>
      <c r="D49" s="26"/>
      <c r="E49" s="27"/>
      <c r="F49" s="13">
        <f>SUM(F51:F57)</f>
        <v>0</v>
      </c>
    </row>
    <row r="50" spans="1:13" ht="13.8" thickTop="1" x14ac:dyDescent="0.3">
      <c r="A50" s="41"/>
      <c r="B50" s="42"/>
      <c r="C50" s="41"/>
      <c r="D50" s="41"/>
      <c r="E50" s="11"/>
      <c r="F50" s="11"/>
    </row>
    <row r="51" spans="1:13" x14ac:dyDescent="0.3">
      <c r="A51" s="41">
        <v>2.1</v>
      </c>
      <c r="B51" s="42" t="s">
        <v>2</v>
      </c>
      <c r="C51" s="18">
        <v>0.1</v>
      </c>
      <c r="D51" s="41"/>
      <c r="E51" s="11"/>
      <c r="F51" s="11">
        <f>C51*$F$46</f>
        <v>0</v>
      </c>
    </row>
    <row r="52" spans="1:13" x14ac:dyDescent="0.3">
      <c r="A52" s="41">
        <v>2.2000000000000002</v>
      </c>
      <c r="B52" s="42" t="s">
        <v>3</v>
      </c>
      <c r="C52" s="18">
        <v>1.7999999999999999E-2</v>
      </c>
      <c r="D52" s="41"/>
      <c r="E52" s="11"/>
      <c r="F52" s="11">
        <f t="shared" ref="F52:F56" si="8">C52*$F$46</f>
        <v>0</v>
      </c>
    </row>
    <row r="53" spans="1:13" x14ac:dyDescent="0.3">
      <c r="A53" s="41">
        <v>2.2999999999999998</v>
      </c>
      <c r="B53" s="42" t="s">
        <v>80</v>
      </c>
      <c r="C53" s="18">
        <v>0.02</v>
      </c>
      <c r="D53" s="41"/>
      <c r="E53" s="11"/>
      <c r="F53" s="11">
        <f t="shared" si="8"/>
        <v>0</v>
      </c>
    </row>
    <row r="54" spans="1:13" x14ac:dyDescent="0.3">
      <c r="A54" s="41">
        <v>2.4</v>
      </c>
      <c r="B54" s="42" t="s">
        <v>4</v>
      </c>
      <c r="C54" s="18">
        <v>0.03</v>
      </c>
      <c r="D54" s="41"/>
      <c r="E54" s="11"/>
      <c r="F54" s="11">
        <f t="shared" si="8"/>
        <v>0</v>
      </c>
    </row>
    <row r="55" spans="1:13" x14ac:dyDescent="0.3">
      <c r="A55" s="41">
        <v>2.5</v>
      </c>
      <c r="B55" s="42" t="s">
        <v>1</v>
      </c>
      <c r="C55" s="18">
        <v>1E-3</v>
      </c>
      <c r="D55" s="41"/>
      <c r="E55" s="11"/>
      <c r="F55" s="11">
        <f t="shared" si="8"/>
        <v>0</v>
      </c>
    </row>
    <row r="56" spans="1:13" x14ac:dyDescent="0.3">
      <c r="A56" s="41">
        <v>2.6</v>
      </c>
      <c r="B56" s="42" t="s">
        <v>5</v>
      </c>
      <c r="C56" s="18">
        <v>0.01</v>
      </c>
      <c r="D56" s="41"/>
      <c r="E56" s="11"/>
      <c r="F56" s="11">
        <f t="shared" si="8"/>
        <v>0</v>
      </c>
    </row>
    <row r="57" spans="1:13" x14ac:dyDescent="0.3">
      <c r="A57" s="41">
        <v>2.7</v>
      </c>
      <c r="B57" s="42" t="s">
        <v>55</v>
      </c>
      <c r="C57" s="18">
        <v>0.05</v>
      </c>
      <c r="D57" s="41"/>
      <c r="E57" s="11"/>
      <c r="F57" s="11">
        <f t="shared" ref="F57" si="9">C57*$F$46</f>
        <v>0</v>
      </c>
    </row>
    <row r="58" spans="1:13" x14ac:dyDescent="0.3">
      <c r="A58" s="5"/>
      <c r="B58" s="6"/>
      <c r="C58" s="5"/>
      <c r="D58" s="5"/>
      <c r="E58" s="11"/>
      <c r="F58" s="11"/>
    </row>
    <row r="59" spans="1:13" ht="13.8" thickBot="1" x14ac:dyDescent="0.35">
      <c r="A59" s="7"/>
      <c r="B59" s="8"/>
      <c r="C59" s="7"/>
      <c r="D59" s="7"/>
      <c r="E59" s="10"/>
      <c r="F59" s="10"/>
    </row>
    <row r="60" spans="1:13" ht="14.4" thickTop="1" thickBot="1" x14ac:dyDescent="0.35">
      <c r="A60" s="44" t="s">
        <v>20</v>
      </c>
      <c r="B60" s="45"/>
      <c r="C60" s="45"/>
      <c r="D60" s="45"/>
      <c r="E60" s="46"/>
      <c r="F60" s="19">
        <f>F49</f>
        <v>0</v>
      </c>
    </row>
    <row r="61" spans="1:13" ht="13.8" thickTop="1" x14ac:dyDescent="0.3">
      <c r="A61" s="5"/>
      <c r="B61" s="6"/>
      <c r="C61" s="5"/>
      <c r="D61" s="5"/>
      <c r="E61" s="11"/>
      <c r="F61" s="11"/>
    </row>
    <row r="62" spans="1:13" ht="13.8" thickBot="1" x14ac:dyDescent="0.35">
      <c r="A62" s="7"/>
      <c r="B62" s="8"/>
      <c r="C62" s="7"/>
      <c r="D62" s="7"/>
      <c r="E62" s="10"/>
      <c r="F62" s="10"/>
    </row>
    <row r="63" spans="1:13" ht="14.4" thickTop="1" thickBot="1" x14ac:dyDescent="0.35">
      <c r="A63" s="44" t="s">
        <v>14</v>
      </c>
      <c r="B63" s="45"/>
      <c r="C63" s="45"/>
      <c r="D63" s="45"/>
      <c r="E63" s="46"/>
      <c r="F63" s="19">
        <f>F46+F60</f>
        <v>0</v>
      </c>
      <c r="M63" s="2">
        <f>F63/C16</f>
        <v>0</v>
      </c>
    </row>
    <row r="64" spans="1:13" ht="13.8" thickTop="1" x14ac:dyDescent="0.3"/>
    <row r="66" spans="5:6" hidden="1" outlineLevel="1" x14ac:dyDescent="0.3">
      <c r="E66" s="33" t="s">
        <v>53</v>
      </c>
      <c r="F66" s="31" t="e">
        <f>(F21+F14*H21+F8*H21+(F21+F14*H21+F8*H21)*(1+#REF!))/#REF!</f>
        <v>#DIV/0!</v>
      </c>
    </row>
    <row r="67" spans="5:6" hidden="1" outlineLevel="1" x14ac:dyDescent="0.3">
      <c r="E67" s="33" t="s">
        <v>54</v>
      </c>
      <c r="F67" s="9" t="e">
        <f>((F36+F8*H22+F14*H22+(F36+F8*H22+F14*H22)*(1+#REF!))/(#REF!-#REF!))</f>
        <v>#DIV/0!</v>
      </c>
    </row>
    <row r="68" spans="5:6" collapsed="1" x14ac:dyDescent="0.3"/>
  </sheetData>
  <mergeCells count="3">
    <mergeCell ref="A60:E60"/>
    <mergeCell ref="A63:E63"/>
    <mergeCell ref="A2:F2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Lote 1</vt:lpstr>
      <vt:lpstr>Lote 2</vt:lpstr>
      <vt:lpstr>Lote 3</vt:lpstr>
      <vt:lpstr>Lote 4</vt:lpstr>
      <vt:lpstr>'Lote 1'!Área_de_impresión</vt:lpstr>
      <vt:lpstr>'Lote 2'!Área_de_impresión</vt:lpstr>
      <vt:lpstr>'Lote 3'!Área_de_impresión</vt:lpstr>
      <vt:lpstr>'Lote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Cedeno</dc:creator>
  <cp:lastModifiedBy>Charlotte Marzouka</cp:lastModifiedBy>
  <cp:lastPrinted>2022-06-01T15:48:30Z</cp:lastPrinted>
  <dcterms:created xsi:type="dcterms:W3CDTF">2022-01-27T21:39:59Z</dcterms:created>
  <dcterms:modified xsi:type="dcterms:W3CDTF">2022-06-20T14:11:00Z</dcterms:modified>
</cp:coreProperties>
</file>